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3.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drawings/drawing4.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drawings/drawing5.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drawings/drawing6.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drawings/drawing7.xml" ContentType="application/vnd.openxmlformats-officedocument.drawing+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drawings/drawing8.xml" ContentType="application/vnd.openxmlformats-officedocument.drawing+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720" tabRatio="872" activeTab="0"/>
  </bookViews>
  <sheets>
    <sheet name="encadré-mutu" sheetId="1" r:id="rId1"/>
    <sheet name="T01" sheetId="2" r:id="rId2"/>
    <sheet name="G01" sheetId="3" r:id="rId3"/>
    <sheet name="T02" sheetId="4" r:id="rId4"/>
    <sheet name="T03" sheetId="5" r:id="rId5"/>
    <sheet name="T04" sheetId="6" r:id="rId6"/>
    <sheet name="T05" sheetId="7" r:id="rId7"/>
    <sheet name="T06" sheetId="8" r:id="rId8"/>
    <sheet name="T07" sheetId="9" r:id="rId9"/>
    <sheet name="T08" sheetId="10" r:id="rId10"/>
    <sheet name="T09" sheetId="11" r:id="rId11"/>
    <sheet name="T10" sheetId="12" r:id="rId12"/>
    <sheet name="T11" sheetId="13" r:id="rId13"/>
    <sheet name="T12" sheetId="14" r:id="rId14"/>
    <sheet name="T13" sheetId="15" r:id="rId15"/>
    <sheet name="T14" sheetId="16" r:id="rId16"/>
    <sheet name="T15" sheetId="17" r:id="rId17"/>
    <sheet name="T16" sheetId="18" r:id="rId18"/>
    <sheet name="T17" sheetId="19" r:id="rId19"/>
    <sheet name="T18" sheetId="20" r:id="rId20"/>
    <sheet name="T19" sheetId="21" r:id="rId21"/>
    <sheet name="T20" sheetId="22" r:id="rId22"/>
    <sheet name="T21" sheetId="23" r:id="rId23"/>
    <sheet name="T22" sheetId="24" r:id="rId24"/>
    <sheet name="T23" sheetId="25" r:id="rId25"/>
    <sheet name="T24" sheetId="26" r:id="rId26"/>
    <sheet name="T25" sheetId="27" r:id="rId27"/>
    <sheet name="T26" sheetId="28" r:id="rId28"/>
    <sheet name="T27" sheetId="29" r:id="rId29"/>
    <sheet name="T28" sheetId="30" r:id="rId30"/>
    <sheet name="T29" sheetId="31" r:id="rId31"/>
    <sheet name="T30" sheetId="32" r:id="rId32"/>
    <sheet name="T31" sheetId="33" r:id="rId33"/>
    <sheet name="T32" sheetId="34" r:id="rId34"/>
    <sheet name="T33" sheetId="35" r:id="rId35"/>
    <sheet name="G02" sheetId="36" r:id="rId36"/>
    <sheet name="T34" sheetId="37" r:id="rId37"/>
    <sheet name="T35" sheetId="38" r:id="rId38"/>
    <sheet name="T36" sheetId="39" r:id="rId39"/>
    <sheet name="T37" sheetId="40" r:id="rId40"/>
    <sheet name="T38" sheetId="41" r:id="rId41"/>
    <sheet name="T39-G03" sheetId="42" r:id="rId42"/>
    <sheet name="Tencadré" sheetId="43" r:id="rId43"/>
    <sheet name="T40" sheetId="44" r:id="rId44"/>
    <sheet name="T41" sheetId="45" r:id="rId45"/>
    <sheet name="T42" sheetId="46" r:id="rId46"/>
    <sheet name="T43" sheetId="47" r:id="rId47"/>
    <sheet name="G04" sheetId="48" r:id="rId48"/>
    <sheet name="tab-det01" sheetId="49" r:id="rId49"/>
    <sheet name="tab-det02" sheetId="50" r:id="rId50"/>
    <sheet name="tab-det03" sheetId="51" r:id="rId51"/>
    <sheet name="tab-det04" sheetId="52" r:id="rId52"/>
    <sheet name="tab-det05" sheetId="53" r:id="rId53"/>
    <sheet name="tab-det06" sheetId="54" r:id="rId54"/>
    <sheet name="tab-det07" sheetId="55" r:id="rId55"/>
    <sheet name="tab-det08" sheetId="56" r:id="rId56"/>
    <sheet name="tab-det09" sheetId="57" r:id="rId57"/>
    <sheet name="tab-det10" sheetId="58" r:id="rId58"/>
    <sheet name="tab-det11" sheetId="59" r:id="rId59"/>
    <sheet name="tab-det12" sheetId="60" r:id="rId60"/>
    <sheet name="tab-det13" sheetId="61" r:id="rId61"/>
    <sheet name="tab-det14" sheetId="62" r:id="rId62"/>
    <sheet name="tab-det15" sheetId="63" r:id="rId63"/>
    <sheet name="tab-det16" sheetId="64" r:id="rId64"/>
    <sheet name="tab-det17" sheetId="65" r:id="rId65"/>
    <sheet name="tab-det18" sheetId="66" r:id="rId66"/>
    <sheet name="tab-det19" sheetId="67" r:id="rId67"/>
    <sheet name="tab-det20" sheetId="68" r:id="rId68"/>
    <sheet name="tab-det21" sheetId="69" r:id="rId69"/>
  </sheets>
  <definedNames>
    <definedName name="_xlnm.Print_Area" localSheetId="11">'T10'!$A$1:$E$29</definedName>
    <definedName name="_xlnm.Print_Area" localSheetId="12">'T11'!$A$5:$E$27</definedName>
    <definedName name="_xlnm.Print_Area" localSheetId="15">'T14'!$A$4:$D$28</definedName>
    <definedName name="_xlnm.Print_Area" localSheetId="39">'T37'!$A$1:$B$17</definedName>
  </definedNames>
  <calcPr fullCalcOnLoad="1"/>
</workbook>
</file>

<file path=xl/sharedStrings.xml><?xml version="1.0" encoding="utf-8"?>
<sst xmlns="http://schemas.openxmlformats.org/spreadsheetml/2006/main" count="1489" uniqueCount="548">
  <si>
    <t>• Publics</t>
  </si>
  <si>
    <t>• Privés</t>
  </si>
  <si>
    <t>2 - SOINS AMBULATOIRES</t>
  </si>
  <si>
    <t>• Médecins</t>
  </si>
  <si>
    <t>• Auxiliaires médicaux</t>
  </si>
  <si>
    <t>• Dentistes</t>
  </si>
  <si>
    <t>• Analyses</t>
  </si>
  <si>
    <t>• Cures thermales</t>
  </si>
  <si>
    <t>3 - TRANSPORTS DE MALADES</t>
  </si>
  <si>
    <t>4 - MEDICAMENTS</t>
  </si>
  <si>
    <t>• Optique</t>
  </si>
  <si>
    <t>• Petits matériels et pansements</t>
  </si>
  <si>
    <t>CONSOMMATION MEDICALE TOTALE</t>
  </si>
  <si>
    <t>• de la consommation médicale totale</t>
  </si>
  <si>
    <t>Valeur</t>
  </si>
  <si>
    <t>Prix*</t>
  </si>
  <si>
    <t xml:space="preserve">Volume  </t>
  </si>
  <si>
    <t xml:space="preserve">  Évolution en %</t>
  </si>
  <si>
    <t>TOTAL</t>
  </si>
  <si>
    <t>• OMNIPRATICIENS</t>
  </si>
  <si>
    <t>SPÉCIALISTES</t>
  </si>
  <si>
    <t>• SPÉCIALISTES</t>
  </si>
  <si>
    <t>Evolution en %</t>
  </si>
  <si>
    <t>• Secteur 1</t>
  </si>
  <si>
    <t xml:space="preserve">  Evolution en %</t>
  </si>
  <si>
    <t>• Secteur 2</t>
  </si>
  <si>
    <t>• DP</t>
  </si>
  <si>
    <t>• Non conventionnés</t>
  </si>
  <si>
    <t>OMNIPRATICIENS</t>
  </si>
  <si>
    <t>Prix</t>
  </si>
  <si>
    <t xml:space="preserve">  Part des dépassements en %</t>
  </si>
  <si>
    <t>• HONORAIRES TOTAUX</t>
  </si>
  <si>
    <t>• DÉPASSEMENTS</t>
  </si>
  <si>
    <t>• Conventionnés</t>
  </si>
  <si>
    <t>en %</t>
  </si>
  <si>
    <t>• Valeur</t>
  </si>
  <si>
    <t>• Prix</t>
  </si>
  <si>
    <t xml:space="preserve">• Volume  </t>
  </si>
  <si>
    <t>INFIRMIERS</t>
  </si>
  <si>
    <t>KINÉSITHÉRAPEUTES</t>
  </si>
  <si>
    <t>AUTRES*</t>
  </si>
  <si>
    <t>ENSEMBLE</t>
  </si>
  <si>
    <t>• ORTHOPHONISTES</t>
  </si>
  <si>
    <t>• ORTHOPTISTES</t>
  </si>
  <si>
    <t>• ENSEMBLE</t>
  </si>
  <si>
    <t>• NOMBRE</t>
  </si>
  <si>
    <t xml:space="preserve">• SPÉCIALITÉS REMBOURSABLES </t>
  </si>
  <si>
    <t xml:space="preserve">• SPÉCIALITÉS NON REMBOURSABLES </t>
  </si>
  <si>
    <t>OPTIQUE</t>
  </si>
  <si>
    <t>PROTHÈSES, ORTHÈSES, VHP*</t>
  </si>
  <si>
    <t>PETITS MATÉRIELS ET PANSEMENTS</t>
  </si>
  <si>
    <t>• Subventions au système de soins</t>
  </si>
  <si>
    <t>• Recherche</t>
  </si>
  <si>
    <t>• Formation</t>
  </si>
  <si>
    <t>Structure
(en  %)</t>
  </si>
  <si>
    <t>DÉPENSES POUR LES MALADES</t>
  </si>
  <si>
    <t>DÉPENSES DE PRÉVENTION</t>
  </si>
  <si>
    <t>DÉPENSES EN FAVEUR DU SYSTÈME DE SOINS</t>
  </si>
  <si>
    <t>DÉPENSES COURANTES DE SANTÉ</t>
  </si>
  <si>
    <t>• Soins et biens médicaux</t>
  </si>
  <si>
    <t>• Ménages</t>
  </si>
  <si>
    <t>• ENSEMBLE LIBERAUX</t>
  </si>
  <si>
    <t>TOTAL DES MÉDECINS LIBERAUX</t>
  </si>
  <si>
    <t>ENSEMBLE LIBERAUX ET SALARIES (1)</t>
  </si>
  <si>
    <t>TOTAL LIBERAUX</t>
  </si>
  <si>
    <t>PROFESSIONS LIBERALES</t>
  </si>
  <si>
    <t>• INFIRMIERS</t>
  </si>
  <si>
    <t>• KINÉSITHÉRAPEUTES</t>
  </si>
  <si>
    <t xml:space="preserve"> ENSEMBLE LIBERAUX ET SALARIES </t>
  </si>
  <si>
    <t xml:space="preserve">• INFIRMIERS </t>
  </si>
  <si>
    <t xml:space="preserve">• KINÉSITHÉRAPEUTES </t>
  </si>
  <si>
    <t>DOUBLE COMPTE</t>
  </si>
  <si>
    <t>base 100 = 1998</t>
  </si>
  <si>
    <t>en millions d'euros</t>
  </si>
  <si>
    <t>en milliers d'euros par an</t>
  </si>
  <si>
    <t>Taux d'accroissements annuels en %</t>
  </si>
  <si>
    <t>Public</t>
  </si>
  <si>
    <t>Ensemble</t>
  </si>
  <si>
    <t>Total Hospitalisation complète</t>
  </si>
  <si>
    <t>Dont :</t>
  </si>
  <si>
    <t>MCO</t>
  </si>
  <si>
    <t>Soins de longue durée</t>
  </si>
  <si>
    <t>Psychiatrie</t>
  </si>
  <si>
    <t>Soins de suite et réadaptation</t>
  </si>
  <si>
    <t>CONSOMMATION DE SOINS ET DE BIENS MEDICAUX (1+...5)</t>
  </si>
  <si>
    <t>• Prothèses, orthèses, Véhicules pour handicapés physiques (V.P.H.)</t>
  </si>
  <si>
    <t>PRODUIT INTERIEUR BRUT (P.I.B.)</t>
  </si>
  <si>
    <t>PRODUIT INTERIEUR BRUT en volume (P.I.B.)</t>
  </si>
  <si>
    <t xml:space="preserve">  Évolution annuelle en %</t>
  </si>
  <si>
    <t>DÉPENSE COURANTE DE SANTÉ</t>
  </si>
  <si>
    <t>Total Hospitalisation partielle</t>
  </si>
  <si>
    <t>Total hospitalisation</t>
  </si>
  <si>
    <t xml:space="preserve">Dont : </t>
  </si>
  <si>
    <t>Médecine Chirurgie Obstétrique (MCO)</t>
  </si>
  <si>
    <t>Durée moyenne des séjours en MCO</t>
  </si>
  <si>
    <t>1 - SOINS HOSPITALIERS</t>
  </si>
  <si>
    <t>• Soins aux personnes âgées en établissements</t>
  </si>
  <si>
    <t>En maisons de retraite (EHPA et EHPAD)</t>
  </si>
  <si>
    <t>• publiques</t>
  </si>
  <si>
    <t>• privées</t>
  </si>
  <si>
    <t>En établissements de santé</t>
  </si>
  <si>
    <t>1) PREVENTION INDIVIDUELLE PRIMAIRE</t>
  </si>
  <si>
    <t xml:space="preserve">Vaccins </t>
  </si>
  <si>
    <t>PMI Planning</t>
  </si>
  <si>
    <t>Medecine du travail</t>
  </si>
  <si>
    <t>Medecine scolaire</t>
  </si>
  <si>
    <t>2) PREVENTION INDIVIDUELLE SECONDAIRE</t>
  </si>
  <si>
    <t>Dépistage des tumeurs</t>
  </si>
  <si>
    <t>Dépistage IST, tuberculose</t>
  </si>
  <si>
    <t>Dépistage SIDA, Hépatites</t>
  </si>
  <si>
    <t>Dépistage autres pathologies</t>
  </si>
  <si>
    <t>Examens de santé</t>
  </si>
  <si>
    <t>Bilans bucco-dentaires</t>
  </si>
  <si>
    <t xml:space="preserve">3)  PREVENTION COLLECTIVE </t>
  </si>
  <si>
    <t>A) En direction des comportements</t>
  </si>
  <si>
    <t>Campagne en faveur des vaccinations</t>
  </si>
  <si>
    <t>Lutte contre l'addiction</t>
  </si>
  <si>
    <t>Information, promotion, éducation à la santé</t>
  </si>
  <si>
    <t>B) A visée environementale</t>
  </si>
  <si>
    <t>Hygiène du millieu</t>
  </si>
  <si>
    <t>Prévention des risques professionnels</t>
  </si>
  <si>
    <t>Prévention et lutte contre la pollution</t>
  </si>
  <si>
    <t>Recherches en prévention sanitaire</t>
  </si>
  <si>
    <t>Observation veille alerte</t>
  </si>
  <si>
    <t>Urgences et crises</t>
  </si>
  <si>
    <t>Sécurité sanitaire de l'alimentation</t>
  </si>
  <si>
    <t>Production et mise en œuvre de dispositifs (1)</t>
  </si>
  <si>
    <t>ENSEMBLE PREVENTION</t>
  </si>
  <si>
    <t xml:space="preserve"> 6 - PREVENTION INDIVIDUELLE</t>
  </si>
  <si>
    <t xml:space="preserve">     - Prévention primaire</t>
  </si>
  <si>
    <t xml:space="preserve">     - Prévention secondaire</t>
  </si>
  <si>
    <t>TOTAL en établissements</t>
  </si>
  <si>
    <t>Soins de longue durée dans les hôpitaux</t>
  </si>
  <si>
    <t>DOUBLE COMPTE*</t>
  </si>
  <si>
    <t>(en %)</t>
  </si>
  <si>
    <t xml:space="preserve"> </t>
  </si>
  <si>
    <t>Allemagne</t>
  </si>
  <si>
    <t>Australie</t>
  </si>
  <si>
    <t>nd</t>
  </si>
  <si>
    <t>Autriche</t>
  </si>
  <si>
    <t>Belgique</t>
  </si>
  <si>
    <t>Canada</t>
  </si>
  <si>
    <t>Corée</t>
  </si>
  <si>
    <t>Danemark</t>
  </si>
  <si>
    <t>Espagne</t>
  </si>
  <si>
    <t>Finlande</t>
  </si>
  <si>
    <t>France</t>
  </si>
  <si>
    <t>Grèce</t>
  </si>
  <si>
    <t>Hongrie</t>
  </si>
  <si>
    <t>Irlande</t>
  </si>
  <si>
    <t>Islande</t>
  </si>
  <si>
    <t>Italie</t>
  </si>
  <si>
    <t>Japon</t>
  </si>
  <si>
    <t>Luxembourg</t>
  </si>
  <si>
    <t>Mexique</t>
  </si>
  <si>
    <t>Norvège</t>
  </si>
  <si>
    <t>Nouvelle-Zélande</t>
  </si>
  <si>
    <t>Pays-Bas</t>
  </si>
  <si>
    <t>Pologne</t>
  </si>
  <si>
    <t>Portugal</t>
  </si>
  <si>
    <t>Royaume-Uni</t>
  </si>
  <si>
    <t>République Slovaque</t>
  </si>
  <si>
    <t>République Tchèque</t>
  </si>
  <si>
    <t>Suisse</t>
  </si>
  <si>
    <t>Suède</t>
  </si>
  <si>
    <t>Turquie</t>
  </si>
  <si>
    <t>(en millions d'euros)</t>
  </si>
  <si>
    <t>FINANCEMENTS BUDGÉTAIRES</t>
  </si>
  <si>
    <t xml:space="preserve">   dont budget civil de R et D</t>
  </si>
  <si>
    <t>AUTRES FINANCEMENTS</t>
  </si>
  <si>
    <t xml:space="preserve">   dont industries pharmaceutiques</t>
  </si>
  <si>
    <t xml:space="preserve">   dont secteur associatif</t>
  </si>
  <si>
    <t>• du ministère de la Santé</t>
  </si>
  <si>
    <t>COUTS DE GESTION DE LA SANTE</t>
  </si>
  <si>
    <t>Taux d'évolution en valeur (en %)</t>
  </si>
  <si>
    <t>Taux d'accroissements moyens et annuels en %</t>
  </si>
  <si>
    <t>Taux de croissance moyens et annuels moyens en %</t>
  </si>
  <si>
    <t>Taux d'évolution moyens et annuels  (en %)</t>
  </si>
  <si>
    <t>Évolution de la structure (en %)</t>
  </si>
  <si>
    <t>COUTS DE GESTION</t>
  </si>
  <si>
    <t xml:space="preserve">TOTAL GESTION </t>
  </si>
  <si>
    <t>• des principaux organismes gérant le risque maladie(1)</t>
  </si>
  <si>
    <t>• des organismes complémentaires (2)</t>
  </si>
  <si>
    <t>Charges</t>
  </si>
  <si>
    <t>Produits</t>
  </si>
  <si>
    <t>Dotation de l'Etat</t>
  </si>
  <si>
    <t>Contribution des organismes complémentaires</t>
  </si>
  <si>
    <t>TOTAL CHARGES</t>
  </si>
  <si>
    <t>TOTAL PRODUITS</t>
  </si>
  <si>
    <t>Gestion administrative</t>
  </si>
  <si>
    <t>• HONORAIRE MOYEN</t>
  </si>
  <si>
    <t>5 - AUTRES BIENS MEDICAUX EN AMBULATOIRE</t>
  </si>
  <si>
    <t>• Prothèses, orthèses, Véhicules pour handicapés physiques (V.H.P.)</t>
  </si>
  <si>
    <t>• des Institutions sans but lucratif au service des Ménages (ISBLSM)</t>
  </si>
  <si>
    <t>Paiement aux régimes de base</t>
  </si>
  <si>
    <t>Paiement aux organismes complémentaires</t>
  </si>
  <si>
    <t>Taxes sur l'alcool</t>
  </si>
  <si>
    <t>Contribution crédit d'impôt</t>
  </si>
  <si>
    <t>Reprises sur provisions</t>
  </si>
  <si>
    <t>En millions d'euros.</t>
  </si>
  <si>
    <t>Évolution annuelle (en %)</t>
  </si>
  <si>
    <t xml:space="preserve">Volume**  </t>
  </si>
  <si>
    <t xml:space="preserve">   dont Universités et Hôpitaux</t>
  </si>
  <si>
    <t>PRIX A LA CONSOMMATION</t>
  </si>
  <si>
    <t>• Aide aux malades (IJ)</t>
  </si>
  <si>
    <t>Dotation aux provisons</t>
  </si>
  <si>
    <t>Taxes sur le tabac</t>
  </si>
  <si>
    <t>Résultat (déficit)</t>
  </si>
  <si>
    <t>9.8 b</t>
  </si>
  <si>
    <t xml:space="preserve">9.9 </t>
  </si>
  <si>
    <t>6.9 b</t>
  </si>
  <si>
    <t>7.8 b</t>
  </si>
  <si>
    <t>9.7 b</t>
  </si>
  <si>
    <t>Venues en hospitalisation partielle</t>
  </si>
  <si>
    <t>Entrées en hospitalisation complète</t>
  </si>
  <si>
    <t>(Séjours inférieurs à un jour)</t>
  </si>
  <si>
    <t>(Séjours de un ou plusieurs jours )</t>
  </si>
  <si>
    <t>Privé non lucratif</t>
  </si>
  <si>
    <t>Privé lucratif</t>
  </si>
  <si>
    <t>T 06 - Consommation de soins et de biens médicaux : évolutions des prix (en %).</t>
  </si>
  <si>
    <t>T 07 - Consommation de soins hospitaliers dans le secteur public.</t>
  </si>
  <si>
    <t xml:space="preserve">Services de soins infirmiers à domicile (SSIAD) </t>
  </si>
  <si>
    <t>2000-2005</t>
  </si>
  <si>
    <t>1995-2000</t>
  </si>
  <si>
    <t>CONSOMMATION DE SOINS ET DE BIENS MEDICAUX</t>
  </si>
  <si>
    <t>PREVENTION INDIVIDUELLE</t>
  </si>
  <si>
    <t>Part de la consommation de soins et de biens médicaux dans le PIB</t>
  </si>
  <si>
    <t xml:space="preserve">Part de la consommation de soins et de biens médicaux dans la consommation effective des ménages </t>
  </si>
  <si>
    <t>Montants 2007
en millions 
d'euros</t>
  </si>
  <si>
    <t>• Secteur Public</t>
  </si>
  <si>
    <t>• Secteur Privé</t>
  </si>
  <si>
    <t>en nombre de jours</t>
  </si>
  <si>
    <t>2007P</t>
  </si>
  <si>
    <t>Montants 2007
(en millions d'euros)</t>
  </si>
  <si>
    <t>• CMU-C organismes de base et AME</t>
  </si>
  <si>
    <t>7,3 (e)</t>
  </si>
  <si>
    <t>8,5 b</t>
  </si>
  <si>
    <t>9,3 (e)</t>
  </si>
  <si>
    <t>7,2 b</t>
  </si>
  <si>
    <t>11,3 (e)</t>
  </si>
  <si>
    <t>hôpital</t>
  </si>
  <si>
    <t>soins ambulatoires</t>
  </si>
  <si>
    <t>médicaments</t>
  </si>
  <si>
    <t>Ensemble CSBM</t>
  </si>
  <si>
    <t>Résultat (excédent)</t>
  </si>
  <si>
    <t>Dotation budgétaire (LFI)</t>
  </si>
  <si>
    <t>Dotation Assurance Malaldie</t>
  </si>
  <si>
    <t>Taxe sur le tabac</t>
  </si>
  <si>
    <t>Versements aux régimes de base</t>
  </si>
  <si>
    <t>ENSEMBLE DES AUTRES BIENS MEDICAUX</t>
  </si>
  <si>
    <t>• DÉPASSEMENTS PAR MÉDECIN</t>
  </si>
  <si>
    <t>(1) médicaments en ambulatoire (y compris les retrocessions hospitalières)</t>
  </si>
  <si>
    <t>4 - MEDICAMENTS (1)</t>
  </si>
  <si>
    <t>Emplois médicaux*</t>
  </si>
  <si>
    <t>Emplois non médicaux**</t>
  </si>
  <si>
    <t>• autres (2)</t>
  </si>
  <si>
    <t>T 39 - Part de la dépense nationale de santé dans le PIB des pays de l'OCDE.</t>
  </si>
  <si>
    <t>Déductions CMUc (1)</t>
  </si>
  <si>
    <t>Déductions Crédit d'impôt pour acquisition d'une complémentaire santé (2)</t>
  </si>
  <si>
    <t>Source : Rapport d'activité 2007 du Fonds CMU sur l'année 2007</t>
  </si>
  <si>
    <t>(1) avoirs accordés aux OC pour les contrats CMUc qu'ils gèrent</t>
  </si>
  <si>
    <t xml:space="preserve">(2) avoirs accordés aux OC pour les crédits d'impôts accordés à leurs clients pour l'acquisition d'une complémentaire santé </t>
  </si>
  <si>
    <t>T 43 - Structure de financement des distributeurs de médicaments</t>
  </si>
  <si>
    <t>Volume</t>
  </si>
  <si>
    <t>Répartition des prestations des mutuelles entre les différents types de soins</t>
  </si>
  <si>
    <t>Sources : DREES.</t>
  </si>
  <si>
    <t>T 03 - Structure de la consommation de soins et de biens médicaux en valeur (en %.)</t>
  </si>
  <si>
    <t>Sources : DREES, INSEE.</t>
  </si>
  <si>
    <t>T 05 - Consommation de soins et de biens médicaux : évolutions en volume (en %).</t>
  </si>
  <si>
    <t>* Indice du coût des facteurs de proudction pour 2006 et 2007.</t>
  </si>
  <si>
    <t>** Indice de volume de 1995 à 2005.</t>
  </si>
  <si>
    <t>T 08 - Consommation de soins hospitaliers dans le secteur privé</t>
  </si>
  <si>
    <t>T 09 - Évolution des emplois médicaux et non médicaux dans les établissements publics de santé.</t>
  </si>
  <si>
    <t xml:space="preserve"> Évolution en % </t>
  </si>
  <si>
    <t xml:space="preserve">* médecins et internes salariés, médecins libéraux. </t>
  </si>
  <si>
    <t>** emplois en équivalent temps plein (ETP).</t>
  </si>
  <si>
    <t>Champ : établissements publics, France métropolitaine (hors services de santé des armées).</t>
  </si>
  <si>
    <t>Sources : DREES, SAE 2001-2006, données statistiques après redressements.</t>
  </si>
  <si>
    <t>T 10 - Évolution de l'activité en nombre de séjours.</t>
  </si>
  <si>
    <t>Champ : France métropolitaine (hors services de santé des armées).</t>
  </si>
  <si>
    <t>Sources : DHOS-DREES, PMSI-MCO 2000-20056données statistiques pour l'activité de court séjour.</t>
  </si>
  <si>
    <t>Note : la durée moyenne de séjour est le rapport entre le nombre de journées et le nombre d'entrées observées pour l'hospitalisation de plus de 24 heures.</t>
  </si>
  <si>
    <t>Sources : DREES, SAE.</t>
  </si>
  <si>
    <t>T 11 - Évolution du nombre de journées par spécialité</t>
  </si>
  <si>
    <t>T 12 - Évolution des soins ambulatoires</t>
  </si>
  <si>
    <t>T 13 - Évolution de la consommation de soins de médecins.</t>
  </si>
  <si>
    <t>Sources : CNAMTS, SNIR France métropolitaine - Calculs DREES.</t>
  </si>
  <si>
    <t>Note : dans ce tableau sont comptabilisés comme médecins libéraux 
l'ensemble des médecins ayant eu un remboursement pour des actes 
réalisés en libéral quel que soit le mode d'exercice 
(libéral exclusif ou activité mixte).</t>
  </si>
  <si>
    <t>T 14 - Effectifs de médecins par mode conventionnel</t>
  </si>
  <si>
    <t>* Activité à part entière, c'est-à-dire ayant exercé à temps plein une activité libérale toute l'année.</t>
  </si>
  <si>
    <t>*Activité à part entière, c'est-à-dire ayant exercé à temps plein une activité libérale toute l'année.</t>
  </si>
  <si>
    <t>T 17 - Évolution de la consommation de soins dentaires</t>
  </si>
  <si>
    <t>T 18 - Honoraire moyen des dentistes APE*</t>
  </si>
  <si>
    <t>T 19 - Part des dépassements dans les honoraires dentaires</t>
  </si>
  <si>
    <t>* Orthophonistes et orthoptistes.</t>
  </si>
  <si>
    <t>T 21 - Évolution de la consommation de soins d'auxiliaires médicaux</t>
  </si>
  <si>
    <t>T 01 - Consommation médicale totale</t>
  </si>
  <si>
    <t>T 04 - Contributions à la croissance de la consommation de soins et de biens médicaux en valeur (en %)</t>
  </si>
  <si>
    <t>Souces : SNIR France métropolitaine - calculs DREES.</t>
  </si>
  <si>
    <t>T 22 - Évolution du nombre d'auxiliaires médicaux.</t>
  </si>
  <si>
    <t>Souces : DREES.</t>
  </si>
  <si>
    <t>T 23 - Évolution de la consommation d'analyses de laboratoires</t>
  </si>
  <si>
    <t>T 24 - Évolution du nombre de laboratoires</t>
  </si>
  <si>
    <t>T 25 - Évolution de la consommation de cures thermales</t>
  </si>
  <si>
    <t>T 27 - Évolution de la consommation de médicaments</t>
  </si>
  <si>
    <t>T 28 - Indice des prix des spécialités pharmaceutiques</t>
  </si>
  <si>
    <t>Sources : INSEE.</t>
  </si>
  <si>
    <t>* Véhicules pour handicapés physiques.</t>
  </si>
  <si>
    <t>T 29 - Évolution de la consommation des autres biens médicaux</t>
  </si>
  <si>
    <t xml:space="preserve">T 31 - Évolution de la dépense courante de santé et de sa structure </t>
  </si>
  <si>
    <t>T 34 - Consommation de services de prévention</t>
  </si>
  <si>
    <t>(1) Rédaction et mise en application des réglements et recommandations concernant la veille et la sécurité sanitaires.</t>
  </si>
  <si>
    <t>Sources : ministère de l'Éducation nationale, de l'enseignement supérieure et de la recherche.</t>
  </si>
  <si>
    <t>Évolution en %</t>
  </si>
  <si>
    <t>(2) Mutuelles, Assurances, Instituts de prévoyance  et institutions sans but lucratif au service des ménages  (ISBLSM).</t>
  </si>
  <si>
    <t>(1) CnamTS, Canam, MSA, Mines, Camac, Enim (marins), SNCF, CNMSS (militaires).</t>
  </si>
  <si>
    <t>Sources : Comptes de la protection sociale et Comptabilité des organismes.</t>
  </si>
  <si>
    <t>Sources : DREES, Comptes de la santé pour la France ; OCDE, Eco-Santé 2008 pour les autres pays.</t>
  </si>
  <si>
    <t>(e) : estimé ; nd : non disponible.</t>
  </si>
  <si>
    <t>États-Unis</t>
  </si>
  <si>
    <t>(2) y compris prestations CMUc versées par ces organismes</t>
  </si>
  <si>
    <t>T 41 - Structure de financement de l'hôpital</t>
  </si>
  <si>
    <t>(1) y compris déficit des hôpitaux publics</t>
  </si>
  <si>
    <t>(1) compris déficit des hôpitaux publics.</t>
  </si>
  <si>
    <t>(2) y compris prestations CMUc versées par ces organismes.</t>
  </si>
  <si>
    <t>IJ</t>
  </si>
  <si>
    <t>T 33 -  Dépenses d'indemnités journalières</t>
  </si>
  <si>
    <t>Maladie</t>
  </si>
  <si>
    <t>Maternité</t>
  </si>
  <si>
    <t>Accidents du travail</t>
  </si>
  <si>
    <t>IJ maladie</t>
  </si>
  <si>
    <t>IJ AT</t>
  </si>
  <si>
    <t>A1997T1</t>
  </si>
  <si>
    <t>A1997T2</t>
  </si>
  <si>
    <t>A1997T3</t>
  </si>
  <si>
    <t>A1997T4</t>
  </si>
  <si>
    <t>A1998T1</t>
  </si>
  <si>
    <t>A1998T2</t>
  </si>
  <si>
    <t>A1998T3</t>
  </si>
  <si>
    <t>A1998T4</t>
  </si>
  <si>
    <t>A1999T1</t>
  </si>
  <si>
    <t>A1999T2</t>
  </si>
  <si>
    <t>A1999T3</t>
  </si>
  <si>
    <t>A1999T4</t>
  </si>
  <si>
    <t>A2000T1</t>
  </si>
  <si>
    <t>A2000T2</t>
  </si>
  <si>
    <t>A2000T3</t>
  </si>
  <si>
    <t>A2000T4</t>
  </si>
  <si>
    <t>A2001T1</t>
  </si>
  <si>
    <t>A2001T2</t>
  </si>
  <si>
    <t>A2001T3</t>
  </si>
  <si>
    <t>A2001T4</t>
  </si>
  <si>
    <t>A2002T1</t>
  </si>
  <si>
    <t>A2002T2</t>
  </si>
  <si>
    <t>A2002T3</t>
  </si>
  <si>
    <t>A2002T4</t>
  </si>
  <si>
    <t>A2003T1</t>
  </si>
  <si>
    <t>A2003T2</t>
  </si>
  <si>
    <t>A2003T3</t>
  </si>
  <si>
    <t>A2003T4</t>
  </si>
  <si>
    <t>A2004T1</t>
  </si>
  <si>
    <t>A2004T2</t>
  </si>
  <si>
    <t>A2004T3</t>
  </si>
  <si>
    <t>A2004T4</t>
  </si>
  <si>
    <t>A2005T1</t>
  </si>
  <si>
    <t>A2005T2</t>
  </si>
  <si>
    <t>A2005T3</t>
  </si>
  <si>
    <t>A2005T4</t>
  </si>
  <si>
    <t>A2006T1</t>
  </si>
  <si>
    <t>A2006T2</t>
  </si>
  <si>
    <t>A2006T3</t>
  </si>
  <si>
    <t>A2006T4</t>
  </si>
  <si>
    <t>A2007T1</t>
  </si>
  <si>
    <t>A2007T2</t>
  </si>
  <si>
    <t>A2007T3</t>
  </si>
  <si>
    <t>A2007T4</t>
  </si>
  <si>
    <t>DCS=dépense courante de santé</t>
  </si>
  <si>
    <t>FORMATION</t>
  </si>
  <si>
    <t>Dépenses de prévention environnementale et alimentaire</t>
  </si>
  <si>
    <t>FBCF</t>
  </si>
  <si>
    <t>Dépenses liées à la dépendance et au handicap</t>
  </si>
  <si>
    <t>en milliards d'euros</t>
  </si>
  <si>
    <t>RECHERCHE nette *</t>
  </si>
  <si>
    <t>Dépense totale de santé (DTS)**</t>
  </si>
  <si>
    <t>** DTS=DCS-IJ-Formation-recherche-prévention hors champ OCDE+FBCF+dépenses PA et PH</t>
  </si>
  <si>
    <t>* Recherche nette : recherche hors recherche pharmaceutique (déjà comprise dans le poste médicaments)</t>
  </si>
  <si>
    <t>• Mutuelles (2)</t>
  </si>
  <si>
    <t>• Sociétés d'assurance (2)</t>
  </si>
  <si>
    <t>• Institutions de prévoyance (2)</t>
  </si>
  <si>
    <t>• Sécurité sociale de base (1)</t>
  </si>
  <si>
    <t>Années</t>
  </si>
  <si>
    <t>Sources : Comptes de la santé, DREES.</t>
  </si>
  <si>
    <t>T 02 - Évolution de quelques grands agrégats concernant la consommation de santé (en %)</t>
  </si>
  <si>
    <t>T15 - Honoraires moyens des médecins APE*</t>
  </si>
  <si>
    <t xml:space="preserve">T16 - Dépassement par médecin APE* (Secteur 1DP et Secteur 2). </t>
  </si>
  <si>
    <t>Sources : CNAMts.SNIR et ERASME national  France métropolitaine  pour  les évolutions 2005 -2006. Calculs DREES;</t>
  </si>
  <si>
    <t xml:space="preserve">T 30 - Dépense courante de santé </t>
  </si>
  <si>
    <t>* Dépenses de recherche pharmaceutique financées en partie parla vente des médicaments.</t>
  </si>
  <si>
    <t>Sources : Cnamts (DSES) et Commission nationale de répartition de la Caisse nationale d'assurance-maladie.</t>
  </si>
  <si>
    <t>T 32 -  Soins de longue durée aux personnes agées</t>
  </si>
  <si>
    <t>Base 100 au premier trimestre 1997</t>
  </si>
  <si>
    <t>G02 - Évolution du volume d'indemnités journalières (maladie et accidents du travail), rapportées à  l'emploi</t>
  </si>
  <si>
    <t>T 35 - Consommation médicale totale</t>
  </si>
  <si>
    <t>T 37 -  Coût de gestion de la santé</t>
  </si>
  <si>
    <t>T 40 - Structure de financement de la consommation de soins et de biens médicaux</t>
  </si>
  <si>
    <t>G04 - Évolution du reste à charge des ménages pour les trois principaux postes de la CSBM</t>
  </si>
  <si>
    <t>Sources : SNIR  France métropolitaine - Calculs DREES.</t>
  </si>
  <si>
    <t>T 20 - Effectifs des chirurgiens dentistes libéraux.</t>
  </si>
  <si>
    <t>Sources : Acam, Calculs DREES</t>
  </si>
  <si>
    <t>G 01 - Taux de croissance en valeur, prix et volume de la consommation de soins et biens médicaux</t>
  </si>
  <si>
    <t>T 36 - Recherche médicale et pharmaceutique</t>
  </si>
  <si>
    <t>T 42 - Structure de financement des prestataires de soins ambulatoires (médecins, dentistes, 
auxiliaires médicaux, laboratoires et cures thermales)</t>
  </si>
  <si>
    <t>T 38 - Passage de la dépenses courante de santé à la dépense total de santé OCDE</t>
  </si>
  <si>
    <t>T 26 - Évolution de la consommation de transports de malades</t>
  </si>
  <si>
    <t>Consommation médicale totale</t>
  </si>
  <si>
    <t>1995 - 2007</t>
  </si>
  <si>
    <t>(en millions d'euros courants)</t>
  </si>
  <si>
    <t xml:space="preserve"> 1.  SOINS HOSPITALIERS (court et moyen séjour, psychiatrie) </t>
  </si>
  <si>
    <t xml:space="preserve">      • Secteur public</t>
  </si>
  <si>
    <t xml:space="preserve">      • Secteur privé</t>
  </si>
  <si>
    <t xml:space="preserve"> 2. SOINS AMBULATOIRES</t>
  </si>
  <si>
    <t xml:space="preserve">     •  Médecins</t>
  </si>
  <si>
    <t xml:space="preserve">     •  Auxiliaires Médicaux</t>
  </si>
  <si>
    <t xml:space="preserve">        - infirmiers</t>
  </si>
  <si>
    <t xml:space="preserve">        - masseurs-kinésithérapeutes</t>
  </si>
  <si>
    <t xml:space="preserve">        - autres</t>
  </si>
  <si>
    <t xml:space="preserve">     •  Dentistes</t>
  </si>
  <si>
    <t xml:space="preserve">     •  Analyses</t>
  </si>
  <si>
    <t xml:space="preserve">     •  Cures Thermales (forfait soins)</t>
  </si>
  <si>
    <t xml:space="preserve"> 3. TRANSPORTS  DE MALADES</t>
  </si>
  <si>
    <t xml:space="preserve"> 4. MEDICAMENTS</t>
  </si>
  <si>
    <t xml:space="preserve"> 5. AUTRES BIENS MÉDICAUX</t>
  </si>
  <si>
    <t xml:space="preserve">     •  Optique</t>
  </si>
  <si>
    <t xml:space="preserve">     •  Prothèses, orthèses, véhicules pour handicapés physiques</t>
  </si>
  <si>
    <t xml:space="preserve">     •  Petits matériels et pansements  </t>
  </si>
  <si>
    <t xml:space="preserve"> 6. MEDECINE PREVENTIVE</t>
  </si>
  <si>
    <t xml:space="preserve">     • Prévention individuelle primaire</t>
  </si>
  <si>
    <t xml:space="preserve">     • Prévention individuelle secondaire</t>
  </si>
  <si>
    <t>(indices de valeur : base 100 année précédente)</t>
  </si>
  <si>
    <t xml:space="preserve">   CONSOMMATION DE SOINS ET DE BIENS MEDICAUX (1+...5)</t>
  </si>
  <si>
    <t xml:space="preserve">   CONSOMMATION MEDICALE TOTALE</t>
  </si>
  <si>
    <t>Consommation de soins  et de biens médicaux</t>
  </si>
  <si>
    <t>(indices des prix : base 100 année précédente)</t>
  </si>
  <si>
    <t xml:space="preserve">     •  Cures Thermales</t>
  </si>
  <si>
    <t>Consommation de soins et de biens médicaux</t>
  </si>
  <si>
    <t>(indices de volume-base 100 année précédente)</t>
  </si>
  <si>
    <t xml:space="preserve">     •  Petits matériels et pansements </t>
  </si>
  <si>
    <t xml:space="preserve">    CONSOMMATION DE SOINS   
    ET DE BIENS MEDICAUX (1+...5)</t>
  </si>
  <si>
    <t>Consommation de soins et biens médicaux</t>
  </si>
  <si>
    <t>(en millions d'euros 2000)</t>
  </si>
  <si>
    <t xml:space="preserve"> 1.  SOINS HOSPITALIERS</t>
  </si>
  <si>
    <t>(indices de volume-base 100 en 2000)</t>
  </si>
  <si>
    <t>Dépenses courantes de santé</t>
  </si>
  <si>
    <t xml:space="preserve"> 11.  DÉPENSES DE SOINS ET DE BIENS MÉDICAUX</t>
  </si>
  <si>
    <t xml:space="preserve">       • Soins aux particuliers</t>
  </si>
  <si>
    <t xml:space="preserve">         -  soins hospitaliers</t>
  </si>
  <si>
    <t xml:space="preserve">                • Secteur public</t>
  </si>
  <si>
    <t xml:space="preserve">                • Secteur privé</t>
  </si>
  <si>
    <t xml:space="preserve">         -  soins ambulatoires</t>
  </si>
  <si>
    <t xml:space="preserve">         -  transports de malades</t>
  </si>
  <si>
    <t xml:space="preserve">       • Médicaments</t>
  </si>
  <si>
    <t xml:space="preserve">       • Autres biens médicaux</t>
  </si>
  <si>
    <t xml:space="preserve"> 12. SOINS AUX PERSONNES AGEES EN ETABLISSEMENTS</t>
  </si>
  <si>
    <t xml:space="preserve"> 13.  AIDE AUX MALADES (Indemnités Journalières)</t>
  </si>
  <si>
    <t xml:space="preserve"> 1. DÉPENSES POUR LES MALADES  </t>
  </si>
  <si>
    <t xml:space="preserve">  21 - Prévention individuelle</t>
  </si>
  <si>
    <t xml:space="preserve">             - Prévention primaire</t>
  </si>
  <si>
    <t xml:space="preserve">             - Prévention secondaire</t>
  </si>
  <si>
    <t xml:space="preserve">  22 - Prévention collective</t>
  </si>
  <si>
    <t xml:space="preserve"> 2. DÉPENSES DE PRÉVENTION</t>
  </si>
  <si>
    <t xml:space="preserve"> 31.DÉPENSES DE RECHERCHE MÉDICALE ET PHARMACEUTIQUE</t>
  </si>
  <si>
    <t xml:space="preserve"> 32.DÉPENSES DE FORMATION</t>
  </si>
  <si>
    <t xml:space="preserve"> 3. DÉPENSES EN FAVEUR DU SYSTÈME DE SOINS</t>
  </si>
  <si>
    <t xml:space="preserve"> 4. COUT DE GESTION DE LA SANTE</t>
  </si>
  <si>
    <t xml:space="preserve"> 5. DOUBLE COMPTE  :  RECHERCHE PHARMACEUTIQUE</t>
  </si>
  <si>
    <t>(indices de valeur-base 100 année précédente)</t>
  </si>
  <si>
    <t xml:space="preserve">         -  Soins hospitaliers</t>
  </si>
  <si>
    <t xml:space="preserve"> 14. SUBVENTION AU SYSTÈME DE SOINS (aide indirecte aux malades)</t>
  </si>
  <si>
    <t>Dépenses de santé par type de financement en 1995</t>
  </si>
  <si>
    <t xml:space="preserve">Financements </t>
  </si>
  <si>
    <t>Publics</t>
  </si>
  <si>
    <t>Privés</t>
  </si>
  <si>
    <t>Dépenses par poste</t>
  </si>
  <si>
    <t>Sécurité sociale</t>
  </si>
  <si>
    <t>Etat et Collectivités Locales</t>
  </si>
  <si>
    <t>Mutuelles</t>
  </si>
  <si>
    <t>Assu-
rances</t>
  </si>
  <si>
    <t>Institu
tions
de pré-
voyance</t>
  </si>
  <si>
    <t>Ménages</t>
  </si>
  <si>
    <t>total financements privés (1)</t>
  </si>
  <si>
    <t>Hôpitaux du secteur Public</t>
  </si>
  <si>
    <t>Hôpitaux du secteur Privé</t>
  </si>
  <si>
    <t>Sous-total : Soins hospitaliers</t>
  </si>
  <si>
    <t>Médecins</t>
  </si>
  <si>
    <t>Auxiliaires</t>
  </si>
  <si>
    <t>Dentistes</t>
  </si>
  <si>
    <t>Laboratoires d'analyses</t>
  </si>
  <si>
    <t>Sous-total : Soins ambulatoires</t>
  </si>
  <si>
    <t>Transports de malades</t>
  </si>
  <si>
    <t>Total : Prestataires de soins</t>
  </si>
  <si>
    <t>Officines pharmaceutiques</t>
  </si>
  <si>
    <t>Autres biens médicaux en ambulatoire (2)</t>
  </si>
  <si>
    <t>Total : Biens médicaux</t>
  </si>
  <si>
    <t>SOINS ET BIENS MÉDICAUX</t>
  </si>
  <si>
    <t>Soins aux personnes âgées en établissements</t>
  </si>
  <si>
    <t>Aide aux malades (indemnités journalières)</t>
  </si>
  <si>
    <t>Aide indirecte (subventions)</t>
  </si>
  <si>
    <t>Prévention individuelle</t>
  </si>
  <si>
    <t>Prévention collective</t>
  </si>
  <si>
    <t>TOTAL : PRÉVENTION</t>
  </si>
  <si>
    <t>RECHERCHE médicale et pharmaceutique</t>
  </si>
  <si>
    <t>COUT DE GESTION DE LA SANTE</t>
  </si>
  <si>
    <t xml:space="preserve">DÉPENSE COURANTE DE SANTÉ </t>
  </si>
  <si>
    <t>(1) y compris autres financements privés (entreprises privées)</t>
  </si>
  <si>
    <t>(2) Optique, prothèses, orthèses, Véhicules pour Handicapés Physiques, petits matériels et pansements.</t>
  </si>
  <si>
    <t>Dépenses de santé par type de financement 1996</t>
  </si>
  <si>
    <t>Financements</t>
  </si>
  <si>
    <t>Dépenses de santé par type de financement en 1997</t>
  </si>
  <si>
    <t>Dépenses de santé par type de financement en 1998</t>
  </si>
  <si>
    <t>Dépenses de santé par type de financement en 1999</t>
  </si>
  <si>
    <t>Dépenses de santé par type de financement en 2000</t>
  </si>
  <si>
    <t>Etat et CMU-C organismes de base</t>
  </si>
  <si>
    <t>Mutuelles (1)</t>
  </si>
  <si>
    <t>Assu-
rances (1)</t>
  </si>
  <si>
    <t>Institutions
de pré-
voyance (1)</t>
  </si>
  <si>
    <t>total financements privés (2)</t>
  </si>
  <si>
    <t>Autres biens médicaux en ambulatoire (3)</t>
  </si>
  <si>
    <t>(1) y compris prestations CMUc versées par ces organismes</t>
  </si>
  <si>
    <t>(2) y compris autres financements privés (entreprises privées)</t>
  </si>
  <si>
    <t>(3) Optique, prothèses, orthèses, Véhicules pour Handicapés Physiques, petits matériels et pansements.</t>
  </si>
  <si>
    <t>Dépenses de santé par type de financement en 2001</t>
  </si>
  <si>
    <t>Dépenses de santé par type de financement en 2002</t>
  </si>
  <si>
    <t>Dépenses de santé par type de financement en 2003</t>
  </si>
  <si>
    <t>Dépenses de santé par type de financement en 2004</t>
  </si>
  <si>
    <t>Dépenses de santé par type de financement en 2005</t>
  </si>
  <si>
    <t>Dépenses de santé par type de financement en 2006</t>
  </si>
  <si>
    <t>Sécurité sociale (1)</t>
  </si>
  <si>
    <t>Mutuelles (2)</t>
  </si>
  <si>
    <t>Assu-
rances (2)</t>
  </si>
  <si>
    <t>Institutions
de pré-
voyance (2)</t>
  </si>
  <si>
    <t>total financements privés (3)</t>
  </si>
  <si>
    <t>Autres biens médicaux en ambulatoire (4)</t>
  </si>
  <si>
    <t>(3) y compris autres financements privés (entreprises privées)</t>
  </si>
  <si>
    <t>(4) Optique, prothèses, orthèses, Véhicules pour Handicapés Physiques, petits matériels et pansements.</t>
  </si>
  <si>
    <t>Dépenses de santé par type de financement en 2007</t>
  </si>
  <si>
    <r>
      <t xml:space="preserve"> 14. SUBVENTION AU SYSTÈME DE SOINS</t>
    </r>
    <r>
      <rPr>
        <sz val="8"/>
        <rFont val="Arial"/>
        <family val="2"/>
      </rPr>
      <t xml:space="preserve"> (aide indirecte aux malades)</t>
    </r>
  </si>
  <si>
    <r>
      <t>DOUBLE-COMPTE</t>
    </r>
    <r>
      <rPr>
        <sz val="8"/>
        <rFont val="Arial"/>
        <family val="2"/>
      </rPr>
      <t xml:space="preserve"> recherche pharmaceutique</t>
    </r>
  </si>
  <si>
    <r>
      <t xml:space="preserve">DOUBLE-COMPTE </t>
    </r>
    <r>
      <rPr>
        <sz val="8"/>
        <rFont val="Arial"/>
        <family val="2"/>
      </rPr>
      <t>recherche pharmaceutique</t>
    </r>
  </si>
</sst>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F&quot;;\-#,##0\ &quot;F&quot;"/>
    <numFmt numFmtId="167" formatCode="#,##0\ &quot;F&quot;;[Red]\-#,##0\ &quot;F&quot;"/>
    <numFmt numFmtId="168" formatCode="#,##0.00\ &quot;F&quot;;\-#,##0.00\ &quot;F&quot;"/>
    <numFmt numFmtId="169" formatCode="#,##0.00\ &quot;F&quot;;[Red]\-#,##0.00\ &quot;F&quot;"/>
    <numFmt numFmtId="170" formatCode="_-* #,##0\ &quot;F&quot;_-;\-* #,##0\ &quot;F&quot;_-;_-* &quot;-&quot;\ &quot;F&quot;_-;_-@_-"/>
    <numFmt numFmtId="171" formatCode="_-* #,##0\ _F_-;\-* #,##0\ _F_-;_-* &quot;-&quot;\ _F_-;_-@_-"/>
    <numFmt numFmtId="172" formatCode="_-* #,##0.00\ &quot;F&quot;_-;\-* #,##0.00\ &quot;F&quot;_-;_-* &quot;-&quot;??\ &quot;F&quot;_-;_-@_-"/>
    <numFmt numFmtId="173" formatCode="_-* #,##0.00\ _F_-;\-* #,##0.00\ _F_-;_-* &quot;-&quot;??\ _F_-;_-@_-"/>
    <numFmt numFmtId="174" formatCode="0.0"/>
    <numFmt numFmtId="175" formatCode="0.000000"/>
    <numFmt numFmtId="176" formatCode="0.00000"/>
    <numFmt numFmtId="177" formatCode="0.0000"/>
    <numFmt numFmtId="178" formatCode="0.000"/>
    <numFmt numFmtId="179" formatCode="#,##0.0"/>
    <numFmt numFmtId="180" formatCode="0.0000000"/>
    <numFmt numFmtId="181" formatCode="0.00000000"/>
    <numFmt numFmtId="182" formatCode="#,##0.000"/>
    <numFmt numFmtId="183" formatCode="d/m/yy\ h:mm"/>
    <numFmt numFmtId="184" formatCode="d\-mmm\-yy"/>
    <numFmt numFmtId="185" formatCode="0.000000000"/>
    <numFmt numFmtId="186" formatCode="#,##0.0000"/>
    <numFmt numFmtId="187" formatCode="0.0%"/>
    <numFmt numFmtId="188" formatCode="0.000%"/>
    <numFmt numFmtId="189" formatCode="d\ mmmm\ yyyy"/>
    <numFmt numFmtId="190" formatCode="#,##0_ ;\-#,##0\ "/>
    <numFmt numFmtId="191" formatCode="0_ ;\-0\ "/>
    <numFmt numFmtId="192" formatCode="#,##0.00000"/>
  </numFmts>
  <fonts count="51">
    <font>
      <sz val="10"/>
      <name val="Arial"/>
      <family val="0"/>
    </font>
    <font>
      <sz val="8"/>
      <name val="Arial Narrow"/>
      <family val="2"/>
    </font>
    <font>
      <sz val="8"/>
      <name val="Arial"/>
      <family val="2"/>
    </font>
    <font>
      <i/>
      <sz val="8"/>
      <name val="Arial"/>
      <family val="2"/>
    </font>
    <font>
      <sz val="8"/>
      <color indexed="12"/>
      <name val="Arial"/>
      <family val="2"/>
    </font>
    <font>
      <sz val="9"/>
      <name val="Arial"/>
      <family val="2"/>
    </font>
    <font>
      <u val="single"/>
      <sz val="10"/>
      <color indexed="12"/>
      <name val="Arial"/>
      <family val="0"/>
    </font>
    <font>
      <u val="single"/>
      <sz val="10"/>
      <color indexed="36"/>
      <name val="Arial"/>
      <family val="0"/>
    </font>
    <font>
      <b/>
      <sz val="9"/>
      <name val="Arial"/>
      <family val="2"/>
    </font>
    <font>
      <b/>
      <sz val="10"/>
      <name val="Arial"/>
      <family val="2"/>
    </font>
    <font>
      <b/>
      <sz val="8"/>
      <name val="Arial"/>
      <family val="2"/>
    </font>
    <font>
      <b/>
      <sz val="8"/>
      <color indexed="12"/>
      <name val="Arial"/>
      <family val="2"/>
    </font>
    <font>
      <sz val="9"/>
      <color indexed="12"/>
      <name val="Arial"/>
      <family val="2"/>
    </font>
    <font>
      <u val="single"/>
      <sz val="8"/>
      <name val="Arial"/>
      <family val="2"/>
    </font>
    <font>
      <b/>
      <sz val="11"/>
      <name val="Arial"/>
      <family val="2"/>
    </font>
    <font>
      <sz val="8"/>
      <color indexed="9"/>
      <name val="Arial"/>
      <family val="2"/>
    </font>
    <font>
      <b/>
      <sz val="8"/>
      <color indexed="9"/>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s>
  <borders count="1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hair"/>
      <right>
        <color indexed="63"/>
      </right>
      <top style="hair"/>
      <bottom style="hair"/>
    </border>
    <border>
      <left style="hair"/>
      <right>
        <color indexed="63"/>
      </right>
      <top>
        <color indexed="63"/>
      </top>
      <bottom>
        <color indexed="63"/>
      </bottom>
    </border>
    <border>
      <left style="hair"/>
      <right>
        <color indexed="63"/>
      </right>
      <top>
        <color indexed="63"/>
      </top>
      <bottom style="hair"/>
    </border>
    <border>
      <left style="hair"/>
      <right style="hair"/>
      <top>
        <color indexed="63"/>
      </top>
      <bottom>
        <color indexed="63"/>
      </bottom>
    </border>
    <border>
      <left style="hair"/>
      <right style="hair"/>
      <top style="hair"/>
      <bottom>
        <color indexed="63"/>
      </bottom>
    </border>
    <border>
      <left style="hair"/>
      <right style="hair"/>
      <top>
        <color indexed="63"/>
      </top>
      <bottom style="hair"/>
    </border>
    <border>
      <left>
        <color indexed="63"/>
      </left>
      <right style="hair"/>
      <top>
        <color indexed="63"/>
      </top>
      <bottom style="hair"/>
    </border>
    <border>
      <left style="thin"/>
      <right style="thin"/>
      <top style="hair"/>
      <bottom>
        <color indexed="63"/>
      </bottom>
    </border>
    <border>
      <left style="thin"/>
      <right style="hair"/>
      <top>
        <color indexed="63"/>
      </top>
      <bottom>
        <color indexed="63"/>
      </bottom>
    </border>
    <border>
      <left style="thin"/>
      <right style="thin"/>
      <top>
        <color indexed="63"/>
      </top>
      <bottom>
        <color indexed="63"/>
      </bottom>
    </border>
    <border>
      <left style="thin"/>
      <right style="thin"/>
      <top style="hair"/>
      <bottom style="hair"/>
    </border>
    <border>
      <left>
        <color indexed="63"/>
      </left>
      <right style="hair"/>
      <top style="hair"/>
      <bottom style="hair"/>
    </border>
    <border>
      <left style="hair"/>
      <right>
        <color indexed="63"/>
      </right>
      <top style="hair"/>
      <bottom>
        <color indexed="63"/>
      </bottom>
    </border>
    <border>
      <left style="thin"/>
      <right style="thin"/>
      <top>
        <color indexed="63"/>
      </top>
      <bottom style="hair"/>
    </border>
    <border>
      <left style="medium"/>
      <right style="medium"/>
      <top style="hair"/>
      <bottom style="hair"/>
    </border>
    <border>
      <left>
        <color indexed="63"/>
      </left>
      <right>
        <color indexed="63"/>
      </right>
      <top style="hair"/>
      <bottom>
        <color indexed="63"/>
      </bottom>
    </border>
    <border>
      <left>
        <color indexed="63"/>
      </left>
      <right>
        <color indexed="63"/>
      </right>
      <top style="hair"/>
      <bottom style="hair"/>
    </border>
    <border>
      <left>
        <color indexed="63"/>
      </left>
      <right>
        <color indexed="63"/>
      </right>
      <top>
        <color indexed="63"/>
      </top>
      <bottom style="hair"/>
    </border>
    <border>
      <left style="medium"/>
      <right style="medium"/>
      <top style="hair"/>
      <bottom>
        <color indexed="63"/>
      </bottom>
    </border>
    <border>
      <left>
        <color indexed="63"/>
      </left>
      <right style="hair"/>
      <top style="hair"/>
      <bottom>
        <color indexed="63"/>
      </bottom>
    </border>
    <border>
      <left>
        <color indexed="63"/>
      </left>
      <right style="hair"/>
      <top>
        <color indexed="63"/>
      </top>
      <bottom>
        <color indexed="63"/>
      </bottom>
    </border>
    <border>
      <left style="medium"/>
      <right style="hair"/>
      <top>
        <color indexed="63"/>
      </top>
      <bottom style="hair"/>
    </border>
    <border>
      <left style="hair"/>
      <right style="medium"/>
      <top>
        <color indexed="63"/>
      </top>
      <bottom style="hair"/>
    </border>
    <border>
      <left style="hair"/>
      <right style="medium"/>
      <top style="hair"/>
      <bottom style="hair"/>
    </border>
    <border>
      <left style="medium"/>
      <right style="hair"/>
      <top style="hair"/>
      <bottom>
        <color indexed="63"/>
      </bottom>
    </border>
    <border>
      <left style="hair"/>
      <right style="medium"/>
      <top style="hair"/>
      <bottom>
        <color indexed="63"/>
      </bottom>
    </border>
    <border>
      <left style="medium"/>
      <right style="hair"/>
      <top>
        <color indexed="63"/>
      </top>
      <bottom>
        <color indexed="63"/>
      </bottom>
    </border>
    <border>
      <left style="hair"/>
      <right style="medium"/>
      <top>
        <color indexed="63"/>
      </top>
      <bottom>
        <color indexed="63"/>
      </bottom>
    </border>
    <border>
      <left>
        <color indexed="63"/>
      </left>
      <right style="medium"/>
      <top>
        <color indexed="63"/>
      </top>
      <bottom>
        <color indexed="63"/>
      </bottom>
    </border>
    <border>
      <left style="medium"/>
      <right style="hair"/>
      <top style="hair"/>
      <bottom style="hair"/>
    </border>
    <border>
      <left style="thin"/>
      <right style="hair"/>
      <top style="hair"/>
      <bottom style="hair"/>
    </border>
    <border>
      <left>
        <color indexed="63"/>
      </left>
      <right style="medium"/>
      <top style="hair"/>
      <bottom style="hair"/>
    </border>
    <border>
      <left>
        <color indexed="63"/>
      </left>
      <right style="medium"/>
      <top>
        <color indexed="63"/>
      </top>
      <bottom style="hair"/>
    </border>
    <border>
      <left style="thin"/>
      <right style="hair"/>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color indexed="63"/>
      </top>
      <bottom>
        <color indexed="63"/>
      </bottom>
    </border>
    <border>
      <left style="medium"/>
      <right style="medium"/>
      <top>
        <color indexed="63"/>
      </top>
      <bottom style="hair"/>
    </border>
    <border>
      <left>
        <color indexed="63"/>
      </left>
      <right style="medium"/>
      <top style="medium"/>
      <bottom style="thin"/>
    </border>
    <border>
      <left>
        <color indexed="63"/>
      </left>
      <right>
        <color indexed="63"/>
      </right>
      <top style="medium"/>
      <bottom>
        <color indexed="63"/>
      </bottom>
    </border>
    <border>
      <left style="thin"/>
      <right style="medium"/>
      <top style="medium"/>
      <bottom style="hair"/>
    </border>
    <border>
      <left style="medium"/>
      <right>
        <color indexed="63"/>
      </right>
      <top style="thin"/>
      <bottom style="medium"/>
    </border>
    <border>
      <left style="hair"/>
      <right style="thin"/>
      <top style="thin"/>
      <bottom style="medium"/>
    </border>
    <border>
      <left>
        <color indexed="63"/>
      </left>
      <right style="hair"/>
      <top style="thin"/>
      <bottom style="medium"/>
    </border>
    <border>
      <left style="hair"/>
      <right style="hair"/>
      <top style="thin"/>
      <bottom style="medium"/>
    </border>
    <border>
      <left style="hair"/>
      <right>
        <color indexed="63"/>
      </right>
      <top style="thin"/>
      <bottom style="medium"/>
    </border>
    <border>
      <left style="thin"/>
      <right style="medium"/>
      <top style="hair"/>
      <bottom>
        <color indexed="63"/>
      </bottom>
    </border>
    <border>
      <left>
        <color indexed="63"/>
      </left>
      <right style="medium"/>
      <top style="medium"/>
      <bottom>
        <color indexed="63"/>
      </bottom>
    </border>
    <border>
      <left style="medium"/>
      <right>
        <color indexed="63"/>
      </right>
      <top style="medium"/>
      <bottom>
        <color indexed="63"/>
      </bottom>
    </border>
    <border>
      <left style="hair"/>
      <right style="thin"/>
      <top style="medium"/>
      <bottom>
        <color indexed="63"/>
      </bottom>
    </border>
    <border>
      <left style="hair"/>
      <right style="thin"/>
      <top>
        <color indexed="63"/>
      </top>
      <bottom>
        <color indexed="63"/>
      </bottom>
    </border>
    <border>
      <left style="thin"/>
      <right style="medium"/>
      <top style="medium"/>
      <bottom>
        <color indexed="63"/>
      </bottom>
    </border>
    <border>
      <left style="medium"/>
      <right>
        <color indexed="63"/>
      </right>
      <top>
        <color indexed="63"/>
      </top>
      <bottom>
        <color indexed="63"/>
      </bottom>
    </border>
    <border>
      <left style="thin"/>
      <right style="medium"/>
      <top>
        <color indexed="63"/>
      </top>
      <bottom>
        <color indexed="63"/>
      </bottom>
    </border>
    <border>
      <left style="medium"/>
      <right>
        <color indexed="63"/>
      </right>
      <top>
        <color indexed="63"/>
      </top>
      <bottom style="hair"/>
    </border>
    <border>
      <left style="hair"/>
      <right style="thin"/>
      <top>
        <color indexed="63"/>
      </top>
      <bottom style="hair"/>
    </border>
    <border>
      <left style="thin"/>
      <right style="medium"/>
      <top>
        <color indexed="63"/>
      </top>
      <bottom style="hair"/>
    </border>
    <border>
      <left style="medium"/>
      <right>
        <color indexed="63"/>
      </right>
      <top style="hair"/>
      <bottom style="hair"/>
    </border>
    <border>
      <left style="hair"/>
      <right style="thin"/>
      <top style="hair"/>
      <bottom style="hair"/>
    </border>
    <border>
      <left style="thin"/>
      <right style="medium"/>
      <top style="hair"/>
      <bottom style="hair"/>
    </border>
    <border>
      <left style="hair"/>
      <right style="thin"/>
      <top style="hair"/>
      <bottom>
        <color indexed="63"/>
      </bottom>
    </border>
    <border>
      <left>
        <color indexed="63"/>
      </left>
      <right style="medium"/>
      <top style="hair"/>
      <bottom>
        <color indexed="63"/>
      </bottom>
    </border>
    <border>
      <left style="medium"/>
      <right>
        <color indexed="63"/>
      </right>
      <top style="hair"/>
      <bottom>
        <color indexed="63"/>
      </bottom>
    </border>
    <border>
      <left>
        <color indexed="63"/>
      </left>
      <right style="medium"/>
      <top style="medium"/>
      <bottom style="medium"/>
    </border>
    <border>
      <left style="medium"/>
      <right>
        <color indexed="63"/>
      </right>
      <top style="medium"/>
      <bottom style="medium"/>
    </border>
    <border>
      <left style="hair"/>
      <right style="thin"/>
      <top style="medium"/>
      <bottom style="medium"/>
    </border>
    <border>
      <left>
        <color indexed="63"/>
      </left>
      <right>
        <color indexed="63"/>
      </right>
      <top style="medium"/>
      <bottom style="medium"/>
    </border>
    <border>
      <left style="hair"/>
      <right>
        <color indexed="63"/>
      </right>
      <top style="medium"/>
      <bottom style="medium"/>
    </border>
    <border>
      <left style="thin"/>
      <right style="medium"/>
      <top style="medium"/>
      <bottom style="medium"/>
    </border>
    <border>
      <left>
        <color indexed="63"/>
      </left>
      <right style="hair"/>
      <top style="medium"/>
      <bottom>
        <color indexed="63"/>
      </bottom>
    </border>
    <border>
      <left style="hair"/>
      <right style="hair"/>
      <top style="medium"/>
      <bottom>
        <color indexed="63"/>
      </bottom>
    </border>
    <border>
      <left style="hair"/>
      <right>
        <color indexed="63"/>
      </right>
      <top style="medium"/>
      <bottom>
        <color indexed="63"/>
      </bottom>
    </border>
    <border>
      <left style="medium"/>
      <right style="hair"/>
      <top>
        <color indexed="63"/>
      </top>
      <bottom style="medium"/>
    </border>
    <border>
      <left style="hair"/>
      <right style="thin"/>
      <top>
        <color indexed="63"/>
      </top>
      <bottom style="medium"/>
    </border>
    <border>
      <left>
        <color indexed="63"/>
      </left>
      <right style="hair"/>
      <top>
        <color indexed="63"/>
      </top>
      <bottom style="medium"/>
    </border>
    <border>
      <left style="hair"/>
      <right style="hair"/>
      <top>
        <color indexed="63"/>
      </top>
      <bottom style="medium"/>
    </border>
    <border>
      <left style="hair"/>
      <right>
        <color indexed="63"/>
      </right>
      <top>
        <color indexed="63"/>
      </top>
      <bottom style="medium"/>
    </border>
    <border>
      <left style="thin"/>
      <right style="medium"/>
      <top>
        <color indexed="63"/>
      </top>
      <bottom style="medium"/>
    </border>
    <border>
      <left>
        <color indexed="63"/>
      </left>
      <right style="hair"/>
      <top style="medium"/>
      <bottom style="medium"/>
    </border>
    <border>
      <left style="hair"/>
      <right style="hair"/>
      <top style="medium"/>
      <bottom style="medium"/>
    </border>
    <border>
      <left>
        <color indexed="63"/>
      </left>
      <right style="medium"/>
      <top style="hair"/>
      <bottom style="medium"/>
    </border>
    <border>
      <left style="medium"/>
      <right>
        <color indexed="63"/>
      </right>
      <top style="hair"/>
      <bottom style="medium"/>
    </border>
    <border>
      <left style="hair"/>
      <right style="thin"/>
      <top style="hair"/>
      <bottom style="medium"/>
    </border>
    <border>
      <left>
        <color indexed="63"/>
      </left>
      <right>
        <color indexed="63"/>
      </right>
      <top style="hair"/>
      <bottom style="medium"/>
    </border>
    <border>
      <left style="hair"/>
      <right>
        <color indexed="63"/>
      </right>
      <top style="hair"/>
      <bottom style="medium"/>
    </border>
    <border>
      <left style="thin"/>
      <right style="medium"/>
      <top style="hair"/>
      <bottom style="medium"/>
    </border>
    <border>
      <left>
        <color indexed="63"/>
      </left>
      <right style="medium"/>
      <top style="medium"/>
      <bottom style="hair"/>
    </border>
    <border>
      <left>
        <color indexed="63"/>
      </left>
      <right style="thin"/>
      <top style="medium"/>
      <bottom style="thin"/>
    </border>
    <border>
      <left style="thin"/>
      <right style="hair"/>
      <top style="medium"/>
      <bottom>
        <color indexed="63"/>
      </bottom>
    </border>
    <border>
      <left style="medium"/>
      <right style="hair"/>
      <top style="medium"/>
      <bottom>
        <color indexed="63"/>
      </bottom>
    </border>
    <border>
      <left style="hair"/>
      <right style="thin"/>
      <top style="medium"/>
      <bottom style="hair"/>
    </border>
    <border>
      <left style="thick"/>
      <right style="medium"/>
      <top style="hair"/>
      <bottom style="hair"/>
    </border>
    <border>
      <left style="medium"/>
      <right style="thick"/>
      <top style="hair"/>
      <bottom style="hair"/>
    </border>
    <border>
      <left>
        <color indexed="63"/>
      </left>
      <right style="thin"/>
      <top style="hair"/>
      <bottom style="hair"/>
    </border>
    <border>
      <left style="thin"/>
      <right style="hair"/>
      <top>
        <color indexed="63"/>
      </top>
      <bottom style="hair"/>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0" borderId="2" applyNumberFormat="0" applyFill="0" applyAlignment="0" applyProtection="0"/>
    <xf numFmtId="0" fontId="39" fillId="27" borderId="1" applyNumberFormat="0" applyAlignment="0" applyProtection="0"/>
    <xf numFmtId="0" fontId="40" fillId="28"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29" borderId="0" applyNumberFormat="0" applyBorder="0" applyAlignment="0" applyProtection="0"/>
    <xf numFmtId="0" fontId="1" fillId="0" borderId="0">
      <alignment vertical="center"/>
      <protection/>
    </xf>
    <xf numFmtId="0" fontId="0" fillId="0" borderId="0">
      <alignment/>
      <protection/>
    </xf>
    <xf numFmtId="0" fontId="0" fillId="30" borderId="3" applyNumberFormat="0" applyFont="0" applyAlignment="0" applyProtection="0"/>
    <xf numFmtId="9" fontId="0" fillId="0" borderId="0" applyFont="0" applyFill="0" applyBorder="0" applyAlignment="0" applyProtection="0"/>
    <xf numFmtId="0" fontId="42" fillId="31" borderId="0" applyNumberFormat="0" applyBorder="0" applyAlignment="0" applyProtection="0"/>
    <xf numFmtId="0" fontId="43" fillId="26" borderId="4"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2" borderId="9" applyNumberFormat="0" applyAlignment="0" applyProtection="0"/>
  </cellStyleXfs>
  <cellXfs count="662">
    <xf numFmtId="0" fontId="0" fillId="0" borderId="0" xfId="0" applyAlignment="1">
      <alignment/>
    </xf>
    <xf numFmtId="0" fontId="3" fillId="33" borderId="0" xfId="0" applyFont="1" applyFill="1" applyAlignment="1">
      <alignment/>
    </xf>
    <xf numFmtId="0" fontId="3" fillId="0" borderId="0" xfId="0" applyFont="1" applyAlignment="1">
      <alignment/>
    </xf>
    <xf numFmtId="0" fontId="2" fillId="0" borderId="10" xfId="0" applyFont="1" applyBorder="1" applyAlignment="1">
      <alignment horizontal="center"/>
    </xf>
    <xf numFmtId="0" fontId="2" fillId="0" borderId="0" xfId="0" applyFont="1" applyAlignment="1">
      <alignment/>
    </xf>
    <xf numFmtId="0" fontId="2" fillId="0" borderId="0" xfId="0" applyFont="1" applyAlignment="1">
      <alignment horizontal="right"/>
    </xf>
    <xf numFmtId="0" fontId="2" fillId="33" borderId="0" xfId="0" applyFont="1" applyFill="1" applyAlignment="1">
      <alignment/>
    </xf>
    <xf numFmtId="0" fontId="4" fillId="33" borderId="0" xfId="0" applyFont="1" applyFill="1" applyAlignment="1">
      <alignment horizontal="center"/>
    </xf>
    <xf numFmtId="0" fontId="2" fillId="33" borderId="11" xfId="0" applyFont="1" applyFill="1" applyBorder="1" applyAlignment="1">
      <alignment/>
    </xf>
    <xf numFmtId="0" fontId="10" fillId="33" borderId="11" xfId="0" applyFont="1" applyFill="1" applyBorder="1" applyAlignment="1">
      <alignment wrapText="1"/>
    </xf>
    <xf numFmtId="0" fontId="10" fillId="33" borderId="0" xfId="0" applyFont="1" applyFill="1" applyAlignment="1">
      <alignment/>
    </xf>
    <xf numFmtId="0" fontId="2" fillId="33" borderId="12" xfId="0" applyFont="1" applyFill="1" applyBorder="1" applyAlignment="1">
      <alignment/>
    </xf>
    <xf numFmtId="0" fontId="2" fillId="33" borderId="13" xfId="0" applyFont="1" applyFill="1" applyBorder="1" applyAlignment="1">
      <alignment/>
    </xf>
    <xf numFmtId="0" fontId="10" fillId="33" borderId="11" xfId="0" applyFont="1" applyFill="1" applyBorder="1" applyAlignment="1">
      <alignment/>
    </xf>
    <xf numFmtId="174" fontId="4" fillId="33" borderId="0" xfId="0" applyNumberFormat="1" applyFont="1" applyFill="1" applyAlignment="1">
      <alignment/>
    </xf>
    <xf numFmtId="187" fontId="10" fillId="33" borderId="10" xfId="0" applyNumberFormat="1" applyFont="1" applyFill="1" applyBorder="1" applyAlignment="1">
      <alignment horizontal="right"/>
    </xf>
    <xf numFmtId="187" fontId="2" fillId="33" borderId="14" xfId="0" applyNumberFormat="1" applyFont="1" applyFill="1" applyBorder="1" applyAlignment="1">
      <alignment horizontal="right"/>
    </xf>
    <xf numFmtId="174" fontId="2" fillId="33" borderId="14" xfId="0" applyNumberFormat="1" applyFont="1" applyFill="1" applyBorder="1" applyAlignment="1">
      <alignment horizontal="right"/>
    </xf>
    <xf numFmtId="0" fontId="10" fillId="0" borderId="0" xfId="0" applyFont="1" applyAlignment="1">
      <alignment/>
    </xf>
    <xf numFmtId="0" fontId="4" fillId="0" borderId="0" xfId="0" applyFont="1" applyAlignment="1">
      <alignment/>
    </xf>
    <xf numFmtId="0" fontId="2" fillId="0" borderId="15" xfId="0" applyFont="1" applyBorder="1" applyAlignment="1">
      <alignment/>
    </xf>
    <xf numFmtId="0" fontId="2" fillId="33" borderId="16" xfId="0" applyFont="1" applyFill="1" applyBorder="1" applyAlignment="1">
      <alignment/>
    </xf>
    <xf numFmtId="0" fontId="2" fillId="33" borderId="17" xfId="0" applyFont="1" applyFill="1" applyBorder="1" applyAlignment="1">
      <alignment horizontal="center" vertical="center"/>
    </xf>
    <xf numFmtId="0" fontId="10" fillId="33" borderId="15" xfId="0" applyFont="1" applyFill="1" applyBorder="1" applyAlignment="1">
      <alignment wrapText="1"/>
    </xf>
    <xf numFmtId="174" fontId="10" fillId="33" borderId="15" xfId="0" applyNumberFormat="1" applyFont="1" applyFill="1" applyBorder="1" applyAlignment="1">
      <alignment horizontal="right"/>
    </xf>
    <xf numFmtId="3" fontId="10" fillId="33" borderId="18" xfId="0" applyNumberFormat="1" applyFont="1" applyFill="1" applyBorder="1" applyAlignment="1">
      <alignment horizontal="right"/>
    </xf>
    <xf numFmtId="174" fontId="4" fillId="0" borderId="0" xfId="0" applyNumberFormat="1" applyFont="1" applyAlignment="1">
      <alignment/>
    </xf>
    <xf numFmtId="0" fontId="2" fillId="33" borderId="14" xfId="0" applyFont="1" applyFill="1" applyBorder="1" applyAlignment="1">
      <alignment/>
    </xf>
    <xf numFmtId="3" fontId="2" fillId="33" borderId="19" xfId="0" applyNumberFormat="1" applyFont="1" applyFill="1" applyBorder="1" applyAlignment="1">
      <alignment horizontal="right"/>
    </xf>
    <xf numFmtId="3" fontId="2" fillId="33" borderId="20" xfId="0" applyNumberFormat="1" applyFont="1" applyFill="1" applyBorder="1" applyAlignment="1">
      <alignment horizontal="right"/>
    </xf>
    <xf numFmtId="0" fontId="3" fillId="33" borderId="16" xfId="0" applyFont="1" applyFill="1" applyBorder="1" applyAlignment="1">
      <alignment/>
    </xf>
    <xf numFmtId="174" fontId="3" fillId="33" borderId="16" xfId="0" applyNumberFormat="1" applyFont="1" applyFill="1" applyBorder="1" applyAlignment="1">
      <alignment horizontal="right"/>
    </xf>
    <xf numFmtId="3" fontId="3" fillId="33" borderId="20" xfId="0" applyNumberFormat="1" applyFont="1" applyFill="1" applyBorder="1" applyAlignment="1">
      <alignment horizontal="right"/>
    </xf>
    <xf numFmtId="0" fontId="10" fillId="33" borderId="15" xfId="0" applyFont="1" applyFill="1" applyBorder="1" applyAlignment="1">
      <alignment/>
    </xf>
    <xf numFmtId="0" fontId="10" fillId="33" borderId="10" xfId="0" applyFont="1" applyFill="1" applyBorder="1" applyAlignment="1">
      <alignment/>
    </xf>
    <xf numFmtId="174" fontId="10" fillId="33" borderId="10" xfId="0" applyNumberFormat="1" applyFont="1" applyFill="1" applyBorder="1" applyAlignment="1">
      <alignment horizontal="right"/>
    </xf>
    <xf numFmtId="3" fontId="10" fillId="33" borderId="21" xfId="0" applyNumberFormat="1" applyFont="1" applyFill="1" applyBorder="1" applyAlignment="1">
      <alignment horizontal="right"/>
    </xf>
    <xf numFmtId="0" fontId="10" fillId="33" borderId="10" xfId="0" applyFont="1" applyFill="1" applyBorder="1" applyAlignment="1">
      <alignment wrapText="1"/>
    </xf>
    <xf numFmtId="179" fontId="4" fillId="0" borderId="0" xfId="0" applyNumberFormat="1" applyFont="1" applyAlignment="1">
      <alignment/>
    </xf>
    <xf numFmtId="174" fontId="10" fillId="33" borderId="14" xfId="0" applyNumberFormat="1" applyFont="1" applyFill="1" applyBorder="1" applyAlignment="1">
      <alignment horizontal="right"/>
    </xf>
    <xf numFmtId="0" fontId="11" fillId="0" borderId="0" xfId="0" applyFont="1" applyAlignment="1">
      <alignment/>
    </xf>
    <xf numFmtId="174" fontId="2" fillId="0" borderId="0" xfId="0" applyNumberFormat="1" applyFont="1" applyAlignment="1">
      <alignment/>
    </xf>
    <xf numFmtId="0" fontId="8" fillId="33" borderId="10" xfId="0" applyFont="1" applyFill="1" applyBorder="1" applyAlignment="1">
      <alignment/>
    </xf>
    <xf numFmtId="0" fontId="2" fillId="0" borderId="0" xfId="0" applyFont="1" applyBorder="1" applyAlignment="1">
      <alignment/>
    </xf>
    <xf numFmtId="2" fontId="3" fillId="0" borderId="0" xfId="0" applyNumberFormat="1" applyFont="1" applyBorder="1" applyAlignment="1">
      <alignment/>
    </xf>
    <xf numFmtId="0" fontId="4" fillId="0" borderId="0" xfId="0" applyFont="1" applyBorder="1" applyAlignment="1">
      <alignment/>
    </xf>
    <xf numFmtId="0" fontId="2" fillId="33" borderId="0" xfId="0" applyFont="1" applyFill="1" applyBorder="1" applyAlignment="1">
      <alignment/>
    </xf>
    <xf numFmtId="179" fontId="2" fillId="33" borderId="0" xfId="0" applyNumberFormat="1" applyFont="1" applyFill="1" applyBorder="1" applyAlignment="1">
      <alignment/>
    </xf>
    <xf numFmtId="0" fontId="5" fillId="0" borderId="0" xfId="0" applyFont="1" applyAlignment="1">
      <alignment/>
    </xf>
    <xf numFmtId="0" fontId="12" fillId="0" borderId="0" xfId="0" applyFont="1" applyAlignment="1">
      <alignment/>
    </xf>
    <xf numFmtId="0" fontId="2" fillId="0" borderId="22" xfId="0" applyFont="1" applyBorder="1" applyAlignment="1">
      <alignment/>
    </xf>
    <xf numFmtId="0" fontId="10" fillId="0" borderId="10" xfId="0" applyFont="1" applyBorder="1" applyAlignment="1">
      <alignment/>
    </xf>
    <xf numFmtId="0" fontId="10" fillId="33" borderId="0" xfId="0" applyFont="1" applyFill="1" applyBorder="1" applyAlignment="1">
      <alignment/>
    </xf>
    <xf numFmtId="0" fontId="10" fillId="33" borderId="0" xfId="0" applyFont="1" applyFill="1" applyAlignment="1">
      <alignment horizontal="right"/>
    </xf>
    <xf numFmtId="0" fontId="2" fillId="33" borderId="10" xfId="0" applyFont="1" applyFill="1" applyBorder="1" applyAlignment="1">
      <alignment/>
    </xf>
    <xf numFmtId="49" fontId="10" fillId="33" borderId="10" xfId="0" applyNumberFormat="1" applyFont="1" applyFill="1" applyBorder="1" applyAlignment="1">
      <alignment horizontal="center"/>
    </xf>
    <xf numFmtId="0" fontId="10" fillId="33" borderId="10" xfId="0" applyFont="1" applyFill="1" applyBorder="1" applyAlignment="1">
      <alignment horizontal="center"/>
    </xf>
    <xf numFmtId="2" fontId="2" fillId="33" borderId="10" xfId="0" applyNumberFormat="1" applyFont="1" applyFill="1" applyBorder="1" applyAlignment="1">
      <alignment horizontal="right"/>
    </xf>
    <xf numFmtId="0" fontId="2" fillId="0" borderId="10" xfId="0" applyFont="1" applyBorder="1" applyAlignment="1">
      <alignment/>
    </xf>
    <xf numFmtId="0" fontId="10" fillId="0" borderId="15" xfId="0" applyFont="1" applyBorder="1" applyAlignment="1">
      <alignment/>
    </xf>
    <xf numFmtId="0" fontId="2" fillId="0" borderId="14" xfId="0" applyFont="1" applyBorder="1" applyAlignment="1">
      <alignment vertical="center" wrapText="1"/>
    </xf>
    <xf numFmtId="174" fontId="2" fillId="0" borderId="14" xfId="0" applyNumberFormat="1" applyFont="1" applyBorder="1" applyAlignment="1">
      <alignment horizontal="right" vertical="center"/>
    </xf>
    <xf numFmtId="2" fontId="2" fillId="0" borderId="14" xfId="0" applyNumberFormat="1" applyFont="1" applyBorder="1" applyAlignment="1">
      <alignment horizontal="right" vertical="center"/>
    </xf>
    <xf numFmtId="0" fontId="3" fillId="0" borderId="16" xfId="0" applyFont="1" applyBorder="1" applyAlignment="1">
      <alignment/>
    </xf>
    <xf numFmtId="174" fontId="3" fillId="0" borderId="14" xfId="0" applyNumberFormat="1" applyFont="1" applyBorder="1" applyAlignment="1">
      <alignment horizontal="right"/>
    </xf>
    <xf numFmtId="2" fontId="3" fillId="0" borderId="14" xfId="0" applyNumberFormat="1" applyFont="1" applyBorder="1" applyAlignment="1">
      <alignment horizontal="right"/>
    </xf>
    <xf numFmtId="0" fontId="2" fillId="0" borderId="10" xfId="0" applyFont="1" applyBorder="1" applyAlignment="1">
      <alignment vertical="center" wrapText="1"/>
    </xf>
    <xf numFmtId="174" fontId="2" fillId="0" borderId="10" xfId="0" applyNumberFormat="1" applyFont="1" applyBorder="1" applyAlignment="1">
      <alignment horizontal="right" vertical="center"/>
    </xf>
    <xf numFmtId="2" fontId="2" fillId="0" borderId="10" xfId="0" applyNumberFormat="1" applyFont="1" applyBorder="1" applyAlignment="1">
      <alignment horizontal="right" vertical="center"/>
    </xf>
    <xf numFmtId="0" fontId="2" fillId="33" borderId="21" xfId="0" applyFont="1" applyFill="1" applyBorder="1" applyAlignment="1">
      <alignment horizontal="center"/>
    </xf>
    <xf numFmtId="0" fontId="2" fillId="33" borderId="10" xfId="0" applyFont="1" applyFill="1" applyBorder="1" applyAlignment="1">
      <alignment horizontal="center"/>
    </xf>
    <xf numFmtId="0" fontId="10" fillId="33" borderId="23" xfId="0" applyFont="1" applyFill="1" applyBorder="1" applyAlignment="1">
      <alignment wrapText="1"/>
    </xf>
    <xf numFmtId="174" fontId="10" fillId="33" borderId="18" xfId="0" applyNumberFormat="1" applyFont="1" applyFill="1" applyBorder="1" applyAlignment="1">
      <alignment horizontal="right"/>
    </xf>
    <xf numFmtId="174" fontId="2" fillId="33" borderId="20" xfId="0" applyNumberFormat="1" applyFont="1" applyFill="1" applyBorder="1" applyAlignment="1">
      <alignment horizontal="right"/>
    </xf>
    <xf numFmtId="0" fontId="10" fillId="33" borderId="23" xfId="0" applyFont="1" applyFill="1" applyBorder="1" applyAlignment="1">
      <alignment/>
    </xf>
    <xf numFmtId="174" fontId="10" fillId="33" borderId="21" xfId="0" applyNumberFormat="1" applyFont="1" applyFill="1" applyBorder="1" applyAlignment="1">
      <alignment horizontal="right"/>
    </xf>
    <xf numFmtId="174" fontId="10" fillId="33" borderId="0" xfId="0" applyNumberFormat="1" applyFont="1" applyFill="1" applyAlignment="1">
      <alignment/>
    </xf>
    <xf numFmtId="174" fontId="2" fillId="33" borderId="18" xfId="0" applyNumberFormat="1" applyFont="1" applyFill="1" applyBorder="1" applyAlignment="1">
      <alignment horizontal="right"/>
    </xf>
    <xf numFmtId="174" fontId="2" fillId="33" borderId="15" xfId="0" applyNumberFormat="1" applyFont="1" applyFill="1" applyBorder="1" applyAlignment="1">
      <alignment horizontal="right"/>
    </xf>
    <xf numFmtId="174" fontId="2" fillId="33" borderId="24" xfId="0" applyNumberFormat="1" applyFont="1" applyFill="1" applyBorder="1" applyAlignment="1">
      <alignment horizontal="right"/>
    </xf>
    <xf numFmtId="174" fontId="2" fillId="33" borderId="16" xfId="0" applyNumberFormat="1" applyFont="1" applyFill="1" applyBorder="1" applyAlignment="1">
      <alignment horizontal="right"/>
    </xf>
    <xf numFmtId="0" fontId="2" fillId="33" borderId="0" xfId="0" applyFont="1" applyFill="1" applyBorder="1" applyAlignment="1">
      <alignment wrapText="1"/>
    </xf>
    <xf numFmtId="174" fontId="2" fillId="33" borderId="0" xfId="0" applyNumberFormat="1" applyFont="1" applyFill="1" applyBorder="1" applyAlignment="1">
      <alignment horizontal="right"/>
    </xf>
    <xf numFmtId="174" fontId="2" fillId="33" borderId="0" xfId="0" applyNumberFormat="1" applyFont="1" applyFill="1" applyAlignment="1">
      <alignment/>
    </xf>
    <xf numFmtId="0" fontId="2" fillId="0" borderId="14" xfId="0" applyFont="1" applyBorder="1" applyAlignment="1">
      <alignment/>
    </xf>
    <xf numFmtId="174" fontId="2" fillId="0" borderId="14" xfId="0" applyNumberFormat="1" applyFont="1" applyBorder="1" applyAlignment="1">
      <alignment/>
    </xf>
    <xf numFmtId="0" fontId="2" fillId="0" borderId="16" xfId="0" applyFont="1" applyBorder="1" applyAlignment="1">
      <alignment/>
    </xf>
    <xf numFmtId="174" fontId="2" fillId="0" borderId="16" xfId="0" applyNumberFormat="1" applyFont="1" applyBorder="1" applyAlignment="1">
      <alignment/>
    </xf>
    <xf numFmtId="174" fontId="2" fillId="0" borderId="15" xfId="0" applyNumberFormat="1" applyFont="1" applyBorder="1" applyAlignment="1">
      <alignment/>
    </xf>
    <xf numFmtId="178" fontId="3" fillId="0" borderId="0" xfId="0" applyNumberFormat="1" applyFont="1" applyAlignment="1">
      <alignment/>
    </xf>
    <xf numFmtId="0" fontId="10" fillId="0" borderId="15" xfId="0" applyFont="1" applyBorder="1" applyAlignment="1">
      <alignment wrapText="1"/>
    </xf>
    <xf numFmtId="174" fontId="10" fillId="0" borderId="15" xfId="0" applyNumberFormat="1" applyFont="1" applyBorder="1" applyAlignment="1">
      <alignment/>
    </xf>
    <xf numFmtId="174" fontId="10" fillId="0" borderId="10" xfId="0" applyNumberFormat="1" applyFont="1" applyBorder="1" applyAlignment="1">
      <alignment/>
    </xf>
    <xf numFmtId="0" fontId="10" fillId="0" borderId="10" xfId="0" applyFont="1" applyBorder="1" applyAlignment="1">
      <alignment wrapText="1"/>
    </xf>
    <xf numFmtId="174" fontId="10" fillId="0" borderId="15" xfId="0" applyNumberFormat="1" applyFont="1" applyBorder="1" applyAlignment="1">
      <alignment horizontal="right"/>
    </xf>
    <xf numFmtId="174" fontId="2" fillId="0" borderId="14" xfId="0" applyNumberFormat="1" applyFont="1" applyBorder="1" applyAlignment="1">
      <alignment horizontal="right"/>
    </xf>
    <xf numFmtId="174" fontId="2" fillId="0" borderId="16" xfId="0" applyNumberFormat="1" applyFont="1" applyBorder="1" applyAlignment="1">
      <alignment horizontal="right"/>
    </xf>
    <xf numFmtId="178" fontId="4" fillId="0" borderId="0" xfId="0" applyNumberFormat="1" applyFont="1" applyAlignment="1">
      <alignment/>
    </xf>
    <xf numFmtId="174" fontId="10" fillId="0" borderId="10" xfId="0" applyNumberFormat="1" applyFont="1" applyBorder="1" applyAlignment="1">
      <alignment horizontal="right"/>
    </xf>
    <xf numFmtId="178" fontId="2" fillId="0" borderId="0" xfId="0" applyNumberFormat="1" applyFont="1" applyAlignment="1">
      <alignment/>
    </xf>
    <xf numFmtId="1" fontId="4" fillId="0" borderId="0" xfId="0" applyNumberFormat="1" applyFont="1" applyAlignment="1">
      <alignment/>
    </xf>
    <xf numFmtId="0" fontId="2" fillId="33" borderId="10" xfId="0" applyFont="1" applyFill="1" applyBorder="1" applyAlignment="1">
      <alignment wrapText="1"/>
    </xf>
    <xf numFmtId="174" fontId="2" fillId="33" borderId="10" xfId="0" applyNumberFormat="1" applyFont="1" applyFill="1" applyBorder="1" applyAlignment="1">
      <alignment horizontal="right"/>
    </xf>
    <xf numFmtId="174" fontId="9" fillId="33" borderId="15" xfId="0" applyNumberFormat="1" applyFont="1" applyFill="1" applyBorder="1" applyAlignment="1">
      <alignment horizontal="right" vertical="center"/>
    </xf>
    <xf numFmtId="174" fontId="9" fillId="33" borderId="10" xfId="0" applyNumberFormat="1" applyFont="1" applyFill="1" applyBorder="1" applyAlignment="1">
      <alignment horizontal="right"/>
    </xf>
    <xf numFmtId="0" fontId="2" fillId="0" borderId="10" xfId="0" applyFont="1" applyFill="1" applyBorder="1" applyAlignment="1">
      <alignment horizontal="center"/>
    </xf>
    <xf numFmtId="174" fontId="2" fillId="0" borderId="10" xfId="0" applyNumberFormat="1" applyFont="1" applyFill="1" applyBorder="1" applyAlignment="1">
      <alignment horizontal="right"/>
    </xf>
    <xf numFmtId="0" fontId="8" fillId="33" borderId="15" xfId="0" applyFont="1" applyFill="1" applyBorder="1" applyAlignment="1">
      <alignment horizontal="left" vertical="center" wrapText="1"/>
    </xf>
    <xf numFmtId="0" fontId="2" fillId="0" borderId="10" xfId="0" applyNumberFormat="1" applyFont="1" applyBorder="1" applyAlignment="1">
      <alignment horizontal="center"/>
    </xf>
    <xf numFmtId="174" fontId="2" fillId="0" borderId="10" xfId="0" applyNumberFormat="1" applyFont="1" applyBorder="1" applyAlignment="1">
      <alignment/>
    </xf>
    <xf numFmtId="0" fontId="2" fillId="0" borderId="11" xfId="0" applyFont="1" applyBorder="1" applyAlignment="1">
      <alignment/>
    </xf>
    <xf numFmtId="0" fontId="2" fillId="0" borderId="25" xfId="0" applyFont="1" applyBorder="1" applyAlignment="1">
      <alignment horizontal="center"/>
    </xf>
    <xf numFmtId="174" fontId="2" fillId="0" borderId="25" xfId="0" applyNumberFormat="1" applyFont="1" applyBorder="1" applyAlignment="1">
      <alignment horizontal="center"/>
    </xf>
    <xf numFmtId="174" fontId="2" fillId="0" borderId="10" xfId="0" applyNumberFormat="1" applyFont="1" applyBorder="1" applyAlignment="1">
      <alignment horizontal="right"/>
    </xf>
    <xf numFmtId="0" fontId="2" fillId="33" borderId="14" xfId="0" applyFont="1" applyFill="1" applyBorder="1" applyAlignment="1">
      <alignment horizontal="center"/>
    </xf>
    <xf numFmtId="174" fontId="10" fillId="33" borderId="26" xfId="0" applyNumberFormat="1" applyFont="1" applyFill="1" applyBorder="1" applyAlignment="1">
      <alignment horizontal="right"/>
    </xf>
    <xf numFmtId="0" fontId="10" fillId="33" borderId="26" xfId="0" applyFont="1" applyFill="1" applyBorder="1" applyAlignment="1">
      <alignment/>
    </xf>
    <xf numFmtId="174" fontId="10" fillId="33" borderId="27" xfId="0" applyNumberFormat="1" applyFont="1" applyFill="1" applyBorder="1" applyAlignment="1">
      <alignment horizontal="right"/>
    </xf>
    <xf numFmtId="174" fontId="2" fillId="33" borderId="27" xfId="0" applyNumberFormat="1" applyFont="1" applyFill="1" applyBorder="1" applyAlignment="1">
      <alignment horizontal="right"/>
    </xf>
    <xf numFmtId="0" fontId="2" fillId="33" borderId="17" xfId="0" applyFont="1" applyFill="1" applyBorder="1" applyAlignment="1">
      <alignment/>
    </xf>
    <xf numFmtId="1" fontId="2" fillId="33" borderId="10" xfId="0" applyNumberFormat="1" applyFont="1" applyFill="1" applyBorder="1" applyAlignment="1">
      <alignment horizontal="center"/>
    </xf>
    <xf numFmtId="0" fontId="2" fillId="33" borderId="26" xfId="0" applyFont="1" applyFill="1" applyBorder="1" applyAlignment="1">
      <alignment/>
    </xf>
    <xf numFmtId="174" fontId="10" fillId="33" borderId="28" xfId="0" applyNumberFormat="1" applyFont="1" applyFill="1" applyBorder="1" applyAlignment="1">
      <alignment horizontal="right"/>
    </xf>
    <xf numFmtId="174" fontId="2" fillId="33" borderId="10" xfId="0" applyNumberFormat="1" applyFont="1" applyFill="1" applyBorder="1" applyAlignment="1">
      <alignment/>
    </xf>
    <xf numFmtId="174" fontId="10" fillId="33" borderId="10" xfId="0" applyNumberFormat="1" applyFont="1" applyFill="1" applyBorder="1" applyAlignment="1">
      <alignment/>
    </xf>
    <xf numFmtId="0" fontId="10" fillId="33" borderId="0" xfId="0" applyFont="1" applyFill="1" applyBorder="1" applyAlignment="1">
      <alignment vertical="center"/>
    </xf>
    <xf numFmtId="174" fontId="10" fillId="0" borderId="22" xfId="0" applyNumberFormat="1" applyFont="1" applyBorder="1" applyAlignment="1">
      <alignment horizontal="right"/>
    </xf>
    <xf numFmtId="0" fontId="10" fillId="0" borderId="27" xfId="0" applyFont="1" applyBorder="1" applyAlignment="1">
      <alignment/>
    </xf>
    <xf numFmtId="174" fontId="10" fillId="0" borderId="27" xfId="0" applyNumberFormat="1" applyFont="1" applyBorder="1" applyAlignment="1">
      <alignment horizontal="right"/>
    </xf>
    <xf numFmtId="0" fontId="2" fillId="0" borderId="0" xfId="0" applyFont="1" applyBorder="1" applyAlignment="1">
      <alignment vertical="center"/>
    </xf>
    <xf numFmtId="3" fontId="10" fillId="0" borderId="10" xfId="0" applyNumberFormat="1" applyFont="1" applyFill="1" applyBorder="1" applyAlignment="1">
      <alignment/>
    </xf>
    <xf numFmtId="0" fontId="3" fillId="0" borderId="14" xfId="0" applyFont="1" applyBorder="1" applyAlignment="1">
      <alignment/>
    </xf>
    <xf numFmtId="174" fontId="3" fillId="0" borderId="10" xfId="0" applyNumberFormat="1" applyFont="1" applyFill="1" applyBorder="1" applyAlignment="1">
      <alignment/>
    </xf>
    <xf numFmtId="187" fontId="2" fillId="0" borderId="0" xfId="54" applyNumberFormat="1" applyFont="1" applyAlignment="1">
      <alignment/>
    </xf>
    <xf numFmtId="3" fontId="2" fillId="0" borderId="10" xfId="0" applyNumberFormat="1" applyFont="1" applyFill="1" applyBorder="1" applyAlignment="1">
      <alignment/>
    </xf>
    <xf numFmtId="3" fontId="10" fillId="0" borderId="10" xfId="0" applyNumberFormat="1" applyFont="1" applyBorder="1" applyAlignment="1">
      <alignment/>
    </xf>
    <xf numFmtId="174" fontId="3" fillId="0" borderId="10" xfId="0" applyNumberFormat="1" applyFont="1" applyBorder="1" applyAlignment="1">
      <alignment/>
    </xf>
    <xf numFmtId="3" fontId="2" fillId="0" borderId="0" xfId="0" applyNumberFormat="1" applyFont="1" applyAlignment="1">
      <alignment/>
    </xf>
    <xf numFmtId="0" fontId="2" fillId="0" borderId="0" xfId="0" applyFont="1" applyAlignment="1">
      <alignment horizontal="left"/>
    </xf>
    <xf numFmtId="0" fontId="2" fillId="0" borderId="27" xfId="0" applyFont="1" applyBorder="1" applyAlignment="1">
      <alignment/>
    </xf>
    <xf numFmtId="0" fontId="2" fillId="0" borderId="28" xfId="0" applyFont="1" applyBorder="1" applyAlignment="1">
      <alignment horizontal="right"/>
    </xf>
    <xf numFmtId="0" fontId="3" fillId="0" borderId="10" xfId="0" applyFont="1" applyBorder="1" applyAlignment="1">
      <alignment/>
    </xf>
    <xf numFmtId="0" fontId="2" fillId="0" borderId="0" xfId="0" applyFont="1" applyBorder="1" applyAlignment="1">
      <alignment horizontal="center"/>
    </xf>
    <xf numFmtId="0" fontId="10" fillId="0" borderId="0" xfId="0" applyFont="1" applyBorder="1" applyAlignment="1">
      <alignment/>
    </xf>
    <xf numFmtId="0" fontId="10" fillId="0" borderId="0" xfId="0" applyFont="1" applyBorder="1" applyAlignment="1">
      <alignment horizontal="right"/>
    </xf>
    <xf numFmtId="174" fontId="2" fillId="0" borderId="11" xfId="0" applyNumberFormat="1" applyFont="1" applyBorder="1" applyAlignment="1">
      <alignment/>
    </xf>
    <xf numFmtId="174" fontId="2" fillId="0" borderId="0" xfId="0" applyNumberFormat="1" applyFont="1" applyBorder="1" applyAlignment="1">
      <alignment/>
    </xf>
    <xf numFmtId="174" fontId="3" fillId="0" borderId="0" xfId="0" applyNumberFormat="1" applyFont="1" applyBorder="1" applyAlignment="1">
      <alignment/>
    </xf>
    <xf numFmtId="0" fontId="2" fillId="0" borderId="0" xfId="0" applyFont="1" applyBorder="1" applyAlignment="1">
      <alignment horizontal="right"/>
    </xf>
    <xf numFmtId="0" fontId="3" fillId="0" borderId="0" xfId="0" applyFont="1" applyBorder="1" applyAlignment="1">
      <alignment/>
    </xf>
    <xf numFmtId="0" fontId="2" fillId="0" borderId="0" xfId="0" applyFont="1" applyBorder="1" applyAlignment="1">
      <alignment/>
    </xf>
    <xf numFmtId="0" fontId="2" fillId="0" borderId="0" xfId="0" applyFont="1" applyAlignment="1">
      <alignment horizontal="center"/>
    </xf>
    <xf numFmtId="0" fontId="2" fillId="0" borderId="0" xfId="0" applyFont="1" applyFill="1" applyAlignment="1">
      <alignment/>
    </xf>
    <xf numFmtId="0" fontId="10" fillId="0" borderId="0" xfId="0" applyFont="1" applyFill="1" applyAlignment="1">
      <alignment/>
    </xf>
    <xf numFmtId="0" fontId="10" fillId="0" borderId="0" xfId="0" applyFont="1" applyFill="1" applyBorder="1" applyAlignment="1">
      <alignment/>
    </xf>
    <xf numFmtId="0" fontId="2" fillId="0" borderId="0" xfId="0" applyFont="1" applyFill="1" applyBorder="1" applyAlignment="1">
      <alignment/>
    </xf>
    <xf numFmtId="0" fontId="2" fillId="0" borderId="28" xfId="0" applyFont="1" applyFill="1" applyBorder="1" applyAlignment="1">
      <alignment horizontal="right"/>
    </xf>
    <xf numFmtId="0" fontId="10" fillId="0" borderId="10" xfId="0" applyFont="1" applyFill="1" applyBorder="1" applyAlignment="1">
      <alignment/>
    </xf>
    <xf numFmtId="174" fontId="2" fillId="0" borderId="10" xfId="0" applyNumberFormat="1" applyFont="1" applyFill="1" applyBorder="1" applyAlignment="1">
      <alignment/>
    </xf>
    <xf numFmtId="0" fontId="3" fillId="0" borderId="10" xfId="0" applyFont="1" applyFill="1" applyBorder="1" applyAlignment="1">
      <alignment/>
    </xf>
    <xf numFmtId="0" fontId="2" fillId="0" borderId="0" xfId="0" applyFont="1" applyFill="1" applyBorder="1" applyAlignment="1">
      <alignment/>
    </xf>
    <xf numFmtId="0" fontId="2" fillId="0" borderId="0" xfId="0" applyFont="1" applyFill="1" applyBorder="1" applyAlignment="1">
      <alignment horizontal="center"/>
    </xf>
    <xf numFmtId="174" fontId="2" fillId="0" borderId="0" xfId="0" applyNumberFormat="1" applyFont="1" applyFill="1" applyBorder="1" applyAlignment="1">
      <alignment/>
    </xf>
    <xf numFmtId="3" fontId="2" fillId="0" borderId="10" xfId="0" applyNumberFormat="1" applyFont="1" applyBorder="1" applyAlignment="1">
      <alignment/>
    </xf>
    <xf numFmtId="4" fontId="2" fillId="0" borderId="0" xfId="0" applyNumberFormat="1" applyFont="1" applyAlignment="1">
      <alignment/>
    </xf>
    <xf numFmtId="0" fontId="2" fillId="0" borderId="15" xfId="0" applyFont="1" applyBorder="1" applyAlignment="1">
      <alignment horizontal="right"/>
    </xf>
    <xf numFmtId="0" fontId="2" fillId="0" borderId="13" xfId="0" applyFont="1" applyBorder="1" applyAlignment="1">
      <alignment/>
    </xf>
    <xf numFmtId="0" fontId="2" fillId="0" borderId="25" xfId="0" applyFont="1" applyBorder="1" applyAlignment="1">
      <alignment horizontal="center" vertical="center"/>
    </xf>
    <xf numFmtId="0" fontId="2" fillId="0" borderId="10" xfId="0" applyFont="1" applyBorder="1" applyAlignment="1">
      <alignment horizontal="center" vertical="center"/>
    </xf>
    <xf numFmtId="0" fontId="10" fillId="0" borderId="23" xfId="0" applyFont="1" applyBorder="1" applyAlignment="1">
      <alignment/>
    </xf>
    <xf numFmtId="0" fontId="2" fillId="0" borderId="25" xfId="0" applyFont="1" applyBorder="1" applyAlignment="1">
      <alignment/>
    </xf>
    <xf numFmtId="0" fontId="2" fillId="0" borderId="12" xfId="0" applyFont="1" applyBorder="1" applyAlignment="1">
      <alignment/>
    </xf>
    <xf numFmtId="174" fontId="2" fillId="0" borderId="25" xfId="0" applyNumberFormat="1" applyFont="1" applyBorder="1" applyAlignment="1">
      <alignment/>
    </xf>
    <xf numFmtId="174" fontId="2" fillId="0" borderId="27" xfId="0" applyNumberFormat="1" applyFont="1" applyBorder="1" applyAlignment="1">
      <alignment/>
    </xf>
    <xf numFmtId="2" fontId="2" fillId="0" borderId="0" xfId="0" applyNumberFormat="1" applyFont="1" applyAlignment="1">
      <alignment/>
    </xf>
    <xf numFmtId="3" fontId="2" fillId="33" borderId="10" xfId="0" applyNumberFormat="1" applyFont="1" applyFill="1" applyBorder="1" applyAlignment="1">
      <alignment/>
    </xf>
    <xf numFmtId="0" fontId="3" fillId="33" borderId="10" xfId="0" applyFont="1" applyFill="1" applyBorder="1" applyAlignment="1">
      <alignment/>
    </xf>
    <xf numFmtId="174" fontId="3" fillId="33" borderId="10" xfId="0" applyNumberFormat="1" applyFont="1" applyFill="1" applyBorder="1" applyAlignment="1">
      <alignment/>
    </xf>
    <xf numFmtId="3" fontId="10" fillId="33" borderId="10" xfId="0" applyNumberFormat="1" applyFont="1" applyFill="1" applyBorder="1" applyAlignment="1">
      <alignment/>
    </xf>
    <xf numFmtId="3" fontId="2" fillId="33" borderId="0" xfId="0" applyNumberFormat="1" applyFont="1" applyFill="1" applyAlignment="1">
      <alignment/>
    </xf>
    <xf numFmtId="177" fontId="2" fillId="33" borderId="0" xfId="0" applyNumberFormat="1" applyFont="1" applyFill="1" applyAlignment="1">
      <alignment/>
    </xf>
    <xf numFmtId="174" fontId="3" fillId="0" borderId="0" xfId="0" applyNumberFormat="1" applyFont="1" applyFill="1" applyBorder="1" applyAlignment="1">
      <alignment/>
    </xf>
    <xf numFmtId="0" fontId="2" fillId="0" borderId="28" xfId="0" applyFont="1" applyBorder="1" applyAlignment="1">
      <alignment horizontal="left"/>
    </xf>
    <xf numFmtId="0" fontId="10" fillId="0" borderId="11" xfId="0" applyFont="1" applyBorder="1" applyAlignment="1">
      <alignment/>
    </xf>
    <xf numFmtId="1" fontId="2" fillId="0" borderId="0" xfId="0" applyNumberFormat="1" applyFont="1" applyAlignment="1">
      <alignment/>
    </xf>
    <xf numFmtId="177" fontId="3" fillId="0" borderId="0" xfId="0" applyNumberFormat="1" applyFont="1" applyBorder="1" applyAlignment="1">
      <alignment/>
    </xf>
    <xf numFmtId="0" fontId="2" fillId="0" borderId="0" xfId="0" applyFont="1" applyFill="1" applyBorder="1" applyAlignment="1">
      <alignment horizontal="right"/>
    </xf>
    <xf numFmtId="1" fontId="2" fillId="0" borderId="0" xfId="0" applyNumberFormat="1" applyFont="1" applyFill="1" applyBorder="1" applyAlignment="1">
      <alignment horizontal="center"/>
    </xf>
    <xf numFmtId="0" fontId="2" fillId="0" borderId="23" xfId="0" applyFont="1" applyBorder="1" applyAlignment="1">
      <alignment horizontal="left"/>
    </xf>
    <xf numFmtId="0" fontId="2" fillId="0" borderId="0" xfId="0" applyFont="1" applyFill="1" applyBorder="1" applyAlignment="1">
      <alignment horizontal="left"/>
    </xf>
    <xf numFmtId="1" fontId="2" fillId="0" borderId="10" xfId="0" applyNumberFormat="1" applyFont="1" applyBorder="1" applyAlignment="1">
      <alignment horizontal="center"/>
    </xf>
    <xf numFmtId="0" fontId="2" fillId="0" borderId="29" xfId="0" applyFont="1" applyBorder="1" applyAlignment="1">
      <alignment horizontal="left"/>
    </xf>
    <xf numFmtId="0" fontId="2" fillId="33" borderId="30" xfId="0" applyFont="1" applyFill="1" applyBorder="1" applyAlignment="1">
      <alignment horizontal="left"/>
    </xf>
    <xf numFmtId="174" fontId="2" fillId="0" borderId="0" xfId="0" applyNumberFormat="1" applyFont="1" applyFill="1" applyAlignment="1">
      <alignment/>
    </xf>
    <xf numFmtId="0" fontId="2" fillId="0" borderId="23" xfId="0" applyFont="1" applyBorder="1" applyAlignment="1">
      <alignment/>
    </xf>
    <xf numFmtId="174" fontId="2" fillId="34" borderId="10" xfId="0" applyNumberFormat="1" applyFont="1" applyFill="1" applyBorder="1" applyAlignment="1">
      <alignment/>
    </xf>
    <xf numFmtId="0" fontId="2" fillId="0" borderId="10" xfId="0" applyFont="1" applyBorder="1" applyAlignment="1">
      <alignment horizontal="center" wrapText="1"/>
    </xf>
    <xf numFmtId="0" fontId="2" fillId="0" borderId="10" xfId="0" applyFont="1" applyBorder="1" applyAlignment="1">
      <alignment horizontal="center" vertical="center" wrapText="1"/>
    </xf>
    <xf numFmtId="3" fontId="2" fillId="0" borderId="15" xfId="0" applyNumberFormat="1" applyFont="1" applyBorder="1" applyAlignment="1">
      <alignment/>
    </xf>
    <xf numFmtId="174" fontId="2" fillId="0" borderId="30" xfId="0" applyNumberFormat="1" applyFont="1" applyBorder="1" applyAlignment="1">
      <alignment/>
    </xf>
    <xf numFmtId="3" fontId="2" fillId="0" borderId="14" xfId="0" applyNumberFormat="1" applyFont="1" applyBorder="1" applyAlignment="1">
      <alignment/>
    </xf>
    <xf numFmtId="174" fontId="2" fillId="0" borderId="31" xfId="0" applyNumberFormat="1" applyFont="1" applyBorder="1" applyAlignment="1">
      <alignment/>
    </xf>
    <xf numFmtId="3" fontId="2" fillId="0" borderId="16" xfId="0" applyNumberFormat="1" applyFont="1" applyBorder="1" applyAlignment="1">
      <alignment/>
    </xf>
    <xf numFmtId="174" fontId="2" fillId="0" borderId="17" xfId="0" applyNumberFormat="1" applyFont="1" applyBorder="1" applyAlignment="1">
      <alignment/>
    </xf>
    <xf numFmtId="0" fontId="2" fillId="0" borderId="0" xfId="0" applyFont="1" applyBorder="1" applyAlignment="1">
      <alignment horizontal="left" wrapText="1"/>
    </xf>
    <xf numFmtId="0" fontId="2" fillId="0" borderId="32" xfId="0" applyFont="1" applyBorder="1" applyAlignment="1">
      <alignment horizontal="center"/>
    </xf>
    <xf numFmtId="0" fontId="2" fillId="0" borderId="16" xfId="0" applyFont="1" applyBorder="1" applyAlignment="1">
      <alignment horizontal="center"/>
    </xf>
    <xf numFmtId="0" fontId="2" fillId="0" borderId="33" xfId="0" applyFont="1" applyBorder="1" applyAlignment="1">
      <alignment horizontal="center"/>
    </xf>
    <xf numFmtId="0" fontId="2" fillId="0" borderId="34" xfId="0" applyFont="1" applyBorder="1" applyAlignment="1">
      <alignment horizontal="center"/>
    </xf>
    <xf numFmtId="174" fontId="2" fillId="0" borderId="35" xfId="0" applyNumberFormat="1" applyFont="1" applyBorder="1" applyAlignment="1">
      <alignment horizontal="right"/>
    </xf>
    <xf numFmtId="174" fontId="2" fillId="0" borderId="15" xfId="0" applyNumberFormat="1" applyFont="1" applyBorder="1" applyAlignment="1">
      <alignment horizontal="right"/>
    </xf>
    <xf numFmtId="174" fontId="2" fillId="0" borderId="36" xfId="0" applyNumberFormat="1" applyFont="1" applyBorder="1" applyAlignment="1">
      <alignment horizontal="right"/>
    </xf>
    <xf numFmtId="174" fontId="2" fillId="0" borderId="15" xfId="0" applyNumberFormat="1" applyFont="1" applyFill="1" applyBorder="1" applyAlignment="1">
      <alignment vertical="center"/>
    </xf>
    <xf numFmtId="174" fontId="2" fillId="0" borderId="36" xfId="0" applyNumberFormat="1" applyFont="1" applyFill="1" applyBorder="1" applyAlignment="1">
      <alignment vertical="center"/>
    </xf>
    <xf numFmtId="174" fontId="2" fillId="0" borderId="37" xfId="0" applyNumberFormat="1" applyFont="1" applyBorder="1" applyAlignment="1">
      <alignment horizontal="right"/>
    </xf>
    <xf numFmtId="174" fontId="2" fillId="0" borderId="38" xfId="0" applyNumberFormat="1" applyFont="1" applyBorder="1" applyAlignment="1">
      <alignment horizontal="right"/>
    </xf>
    <xf numFmtId="174" fontId="2" fillId="0" borderId="14" xfId="0" applyNumberFormat="1" applyFont="1" applyFill="1" applyBorder="1" applyAlignment="1">
      <alignment vertical="center"/>
    </xf>
    <xf numFmtId="174" fontId="2" fillId="0" borderId="38" xfId="0" applyNumberFormat="1" applyFont="1" applyFill="1" applyBorder="1" applyAlignment="1">
      <alignment vertical="center"/>
    </xf>
    <xf numFmtId="174" fontId="2" fillId="0" borderId="31" xfId="0" applyNumberFormat="1" applyFont="1" applyBorder="1" applyAlignment="1">
      <alignment horizontal="right"/>
    </xf>
    <xf numFmtId="174" fontId="2" fillId="0" borderId="39" xfId="0" applyNumberFormat="1" applyFont="1" applyBorder="1" applyAlignment="1">
      <alignment horizontal="right"/>
    </xf>
    <xf numFmtId="174" fontId="2" fillId="0" borderId="40" xfId="0" applyNumberFormat="1" applyFont="1" applyBorder="1" applyAlignment="1">
      <alignment horizontal="right"/>
    </xf>
    <xf numFmtId="174" fontId="2" fillId="0" borderId="34" xfId="0" applyNumberFormat="1" applyFont="1" applyBorder="1" applyAlignment="1">
      <alignment horizontal="right"/>
    </xf>
    <xf numFmtId="174" fontId="2" fillId="0" borderId="10" xfId="0" applyNumberFormat="1" applyFont="1" applyFill="1" applyBorder="1" applyAlignment="1">
      <alignment vertical="center"/>
    </xf>
    <xf numFmtId="174" fontId="2" fillId="0" borderId="34" xfId="0" applyNumberFormat="1" applyFont="1" applyFill="1" applyBorder="1" applyAlignment="1">
      <alignment vertical="center"/>
    </xf>
    <xf numFmtId="174" fontId="2" fillId="0" borderId="40" xfId="0" applyNumberFormat="1" applyFont="1" applyFill="1" applyBorder="1" applyAlignment="1">
      <alignment horizontal="right"/>
    </xf>
    <xf numFmtId="174" fontId="2" fillId="0" borderId="34" xfId="0" applyNumberFormat="1" applyFont="1" applyFill="1" applyBorder="1" applyAlignment="1">
      <alignment horizontal="right"/>
    </xf>
    <xf numFmtId="174" fontId="10" fillId="0" borderId="35" xfId="0" applyNumberFormat="1" applyFont="1" applyBorder="1" applyAlignment="1">
      <alignment horizontal="right"/>
    </xf>
    <xf numFmtId="174" fontId="10" fillId="0" borderId="36" xfId="0" applyNumberFormat="1" applyFont="1" applyBorder="1" applyAlignment="1">
      <alignment horizontal="right"/>
    </xf>
    <xf numFmtId="174" fontId="10" fillId="0" borderId="41" xfId="0" applyNumberFormat="1" applyFont="1" applyBorder="1" applyAlignment="1">
      <alignment horizontal="right"/>
    </xf>
    <xf numFmtId="174" fontId="2" fillId="34" borderId="10" xfId="0" applyNumberFormat="1" applyFont="1" applyFill="1" applyBorder="1" applyAlignment="1">
      <alignment vertical="center"/>
    </xf>
    <xf numFmtId="174" fontId="2" fillId="34" borderId="34" xfId="0" applyNumberFormat="1" applyFont="1" applyFill="1" applyBorder="1" applyAlignment="1">
      <alignment vertical="center"/>
    </xf>
    <xf numFmtId="0" fontId="10" fillId="0" borderId="0" xfId="0" applyFont="1" applyBorder="1" applyAlignment="1">
      <alignment horizontal="center" vertical="center"/>
    </xf>
    <xf numFmtId="0" fontId="10" fillId="0" borderId="15" xfId="0" applyFont="1" applyBorder="1" applyAlignment="1">
      <alignment horizontal="left" vertical="center"/>
    </xf>
    <xf numFmtId="3" fontId="10" fillId="0" borderId="0" xfId="0" applyNumberFormat="1" applyFont="1" applyBorder="1" applyAlignment="1">
      <alignment/>
    </xf>
    <xf numFmtId="0" fontId="2" fillId="0" borderId="14" xfId="0" applyFont="1" applyBorder="1" applyAlignment="1">
      <alignment horizontal="left" vertical="center"/>
    </xf>
    <xf numFmtId="3" fontId="2" fillId="0" borderId="0" xfId="0" applyNumberFormat="1" applyFont="1" applyBorder="1" applyAlignment="1">
      <alignment/>
    </xf>
    <xf numFmtId="0" fontId="2" fillId="0" borderId="12" xfId="0" applyFont="1" applyBorder="1" applyAlignment="1">
      <alignment/>
    </xf>
    <xf numFmtId="3" fontId="2" fillId="0" borderId="0" xfId="0" applyNumberFormat="1" applyFont="1" applyBorder="1" applyAlignment="1">
      <alignment horizontal="right" vertical="center"/>
    </xf>
    <xf numFmtId="0" fontId="10" fillId="0" borderId="12" xfId="0" applyFont="1" applyBorder="1" applyAlignment="1">
      <alignment/>
    </xf>
    <xf numFmtId="3" fontId="10" fillId="0" borderId="0" xfId="0" applyNumberFormat="1" applyFont="1" applyBorder="1" applyAlignment="1">
      <alignment horizontal="right" vertical="center"/>
    </xf>
    <xf numFmtId="0" fontId="2" fillId="0" borderId="12" xfId="0" applyFont="1" applyBorder="1" applyAlignment="1">
      <alignment horizontal="left" vertical="center"/>
    </xf>
    <xf numFmtId="0" fontId="13" fillId="0" borderId="12" xfId="0" applyFont="1" applyBorder="1" applyAlignment="1">
      <alignment/>
    </xf>
    <xf numFmtId="1" fontId="2" fillId="0" borderId="0" xfId="0" applyNumberFormat="1" applyFont="1" applyBorder="1" applyAlignment="1">
      <alignment vertical="center"/>
    </xf>
    <xf numFmtId="0" fontId="2" fillId="0" borderId="13" xfId="0" applyFont="1" applyBorder="1" applyAlignment="1">
      <alignment horizontal="left" vertical="center"/>
    </xf>
    <xf numFmtId="0" fontId="10" fillId="0" borderId="10" xfId="0" applyFont="1" applyBorder="1" applyAlignment="1">
      <alignment horizontal="left" vertical="center"/>
    </xf>
    <xf numFmtId="179" fontId="10" fillId="0" borderId="0" xfId="0" applyNumberFormat="1" applyFont="1" applyBorder="1" applyAlignment="1">
      <alignment/>
    </xf>
    <xf numFmtId="179" fontId="2" fillId="0" borderId="0" xfId="0" applyNumberFormat="1" applyFont="1" applyAlignment="1">
      <alignment/>
    </xf>
    <xf numFmtId="0" fontId="10" fillId="0" borderId="10" xfId="0" applyFont="1" applyBorder="1" applyAlignment="1">
      <alignment horizontal="center" vertical="center"/>
    </xf>
    <xf numFmtId="3" fontId="10" fillId="0" borderId="15" xfId="0" applyNumberFormat="1" applyFont="1" applyBorder="1" applyAlignment="1">
      <alignment/>
    </xf>
    <xf numFmtId="179" fontId="2" fillId="0" borderId="0" xfId="0" applyNumberFormat="1" applyFont="1" applyBorder="1" applyAlignment="1">
      <alignment/>
    </xf>
    <xf numFmtId="3" fontId="2" fillId="0" borderId="14" xfId="0" applyNumberFormat="1" applyFont="1" applyBorder="1" applyAlignment="1">
      <alignment horizontal="right" vertical="center"/>
    </xf>
    <xf numFmtId="3" fontId="10" fillId="0" borderId="14" xfId="0" applyNumberFormat="1" applyFont="1" applyBorder="1" applyAlignment="1">
      <alignment horizontal="right" vertical="center"/>
    </xf>
    <xf numFmtId="3" fontId="2" fillId="0" borderId="14" xfId="0" applyNumberFormat="1" applyFont="1" applyFill="1" applyBorder="1" applyAlignment="1">
      <alignment horizontal="right" vertical="center"/>
    </xf>
    <xf numFmtId="3" fontId="10" fillId="0" borderId="14" xfId="0" applyNumberFormat="1" applyFont="1" applyBorder="1" applyAlignment="1">
      <alignment/>
    </xf>
    <xf numFmtId="1" fontId="2" fillId="0" borderId="14" xfId="0" applyNumberFormat="1" applyFont="1" applyBorder="1" applyAlignment="1">
      <alignment vertical="center"/>
    </xf>
    <xf numFmtId="3" fontId="10" fillId="0" borderId="15" xfId="0" applyNumberFormat="1" applyFont="1" applyFill="1" applyBorder="1" applyAlignment="1">
      <alignment/>
    </xf>
    <xf numFmtId="179" fontId="10" fillId="0" borderId="10" xfId="0" applyNumberFormat="1" applyFont="1" applyFill="1" applyBorder="1" applyAlignment="1">
      <alignment/>
    </xf>
    <xf numFmtId="179" fontId="10" fillId="0" borderId="10" xfId="0" applyNumberFormat="1" applyFont="1" applyBorder="1" applyAlignment="1">
      <alignment/>
    </xf>
    <xf numFmtId="4" fontId="2" fillId="0" borderId="0" xfId="0" applyNumberFormat="1" applyFont="1" applyBorder="1" applyAlignment="1">
      <alignment/>
    </xf>
    <xf numFmtId="0" fontId="2" fillId="33" borderId="15" xfId="0" applyFont="1" applyFill="1" applyBorder="1" applyAlignment="1">
      <alignment/>
    </xf>
    <xf numFmtId="0" fontId="2" fillId="0" borderId="10" xfId="0" applyFont="1" applyBorder="1" applyAlignment="1">
      <alignment horizontal="left" vertical="center"/>
    </xf>
    <xf numFmtId="0" fontId="10" fillId="0" borderId="27" xfId="0" applyFont="1" applyBorder="1" applyAlignment="1">
      <alignment horizontal="left" vertical="center" wrapText="1"/>
    </xf>
    <xf numFmtId="1" fontId="10" fillId="0" borderId="27" xfId="0" applyNumberFormat="1" applyFont="1" applyBorder="1" applyAlignment="1">
      <alignment/>
    </xf>
    <xf numFmtId="0" fontId="3" fillId="0" borderId="10" xfId="0" applyFont="1" applyBorder="1" applyAlignment="1">
      <alignment horizontal="left" vertical="center"/>
    </xf>
    <xf numFmtId="179" fontId="3" fillId="0" borderId="10" xfId="0" applyNumberFormat="1" applyFont="1" applyBorder="1" applyAlignment="1">
      <alignment/>
    </xf>
    <xf numFmtId="0" fontId="2" fillId="33" borderId="0" xfId="0" applyFont="1" applyFill="1" applyBorder="1" applyAlignment="1">
      <alignment horizontal="center" vertical="center"/>
    </xf>
    <xf numFmtId="0" fontId="2" fillId="33" borderId="15" xfId="0" applyFont="1" applyFill="1" applyBorder="1" applyAlignment="1">
      <alignment horizontal="center" vertical="center"/>
    </xf>
    <xf numFmtId="179" fontId="3" fillId="33" borderId="10" xfId="0" applyNumberFormat="1" applyFont="1" applyFill="1" applyBorder="1" applyAlignment="1">
      <alignment/>
    </xf>
    <xf numFmtId="0" fontId="4" fillId="0" borderId="0" xfId="0" applyFont="1" applyBorder="1" applyAlignment="1">
      <alignment horizontal="center"/>
    </xf>
    <xf numFmtId="179" fontId="2" fillId="33" borderId="0" xfId="0" applyNumberFormat="1" applyFont="1" applyFill="1" applyBorder="1" applyAlignment="1">
      <alignment horizontal="center"/>
    </xf>
    <xf numFmtId="0" fontId="4" fillId="33" borderId="0" xfId="0" applyFont="1" applyFill="1" applyBorder="1" applyAlignment="1">
      <alignment/>
    </xf>
    <xf numFmtId="179" fontId="2" fillId="0" borderId="16" xfId="0" applyNumberFormat="1" applyFont="1" applyFill="1" applyBorder="1" applyAlignment="1">
      <alignment horizontal="center"/>
    </xf>
    <xf numFmtId="179" fontId="2" fillId="0" borderId="10" xfId="0" applyNumberFormat="1" applyFont="1" applyFill="1" applyBorder="1" applyAlignment="1">
      <alignment horizontal="center"/>
    </xf>
    <xf numFmtId="179" fontId="4" fillId="0" borderId="0" xfId="0" applyNumberFormat="1" applyFont="1" applyFill="1" applyBorder="1" applyAlignment="1">
      <alignment horizontal="center"/>
    </xf>
    <xf numFmtId="3" fontId="11" fillId="0" borderId="0" xfId="0" applyNumberFormat="1" applyFont="1" applyFill="1" applyBorder="1" applyAlignment="1">
      <alignment horizontal="center"/>
    </xf>
    <xf numFmtId="179" fontId="10" fillId="0" borderId="10" xfId="0" applyNumberFormat="1" applyFont="1" applyFill="1" applyBorder="1" applyAlignment="1">
      <alignment horizontal="center"/>
    </xf>
    <xf numFmtId="3" fontId="10" fillId="0" borderId="10" xfId="0" applyNumberFormat="1" applyFont="1" applyFill="1" applyBorder="1" applyAlignment="1">
      <alignment horizontal="center"/>
    </xf>
    <xf numFmtId="0" fontId="11" fillId="33" borderId="0" xfId="0" applyFont="1" applyFill="1" applyBorder="1" applyAlignment="1">
      <alignment/>
    </xf>
    <xf numFmtId="0" fontId="2" fillId="0" borderId="0" xfId="0" applyFont="1" applyBorder="1" applyAlignment="1">
      <alignment wrapText="1"/>
    </xf>
    <xf numFmtId="0" fontId="2" fillId="0" borderId="25" xfId="0" applyFont="1" applyFill="1" applyBorder="1" applyAlignment="1">
      <alignment horizontal="center"/>
    </xf>
    <xf numFmtId="1" fontId="2" fillId="0" borderId="10" xfId="0" applyNumberFormat="1" applyFont="1" applyFill="1" applyBorder="1" applyAlignment="1">
      <alignment horizontal="center"/>
    </xf>
    <xf numFmtId="1" fontId="2" fillId="0" borderId="34" xfId="0" applyNumberFormat="1" applyFont="1" applyFill="1" applyBorder="1" applyAlignment="1">
      <alignment horizontal="center"/>
    </xf>
    <xf numFmtId="0" fontId="2" fillId="0" borderId="11" xfId="0" applyFont="1" applyFill="1" applyBorder="1" applyAlignment="1">
      <alignment/>
    </xf>
    <xf numFmtId="174" fontId="2" fillId="0" borderId="25" xfId="0" applyNumberFormat="1" applyFont="1" applyFill="1" applyBorder="1" applyAlignment="1">
      <alignment horizontal="center"/>
    </xf>
    <xf numFmtId="174" fontId="2" fillId="0" borderId="10" xfId="0" applyNumberFormat="1" applyFont="1" applyFill="1" applyBorder="1" applyAlignment="1">
      <alignment horizontal="center"/>
    </xf>
    <xf numFmtId="174" fontId="2" fillId="0" borderId="34" xfId="0" applyNumberFormat="1" applyFont="1" applyFill="1" applyBorder="1" applyAlignment="1">
      <alignment horizontal="center"/>
    </xf>
    <xf numFmtId="174" fontId="2" fillId="0" borderId="25" xfId="0" applyNumberFormat="1" applyFont="1" applyFill="1" applyBorder="1" applyAlignment="1">
      <alignment horizontal="center" vertical="center"/>
    </xf>
    <xf numFmtId="174" fontId="2" fillId="0" borderId="10" xfId="0" applyNumberFormat="1" applyFont="1" applyFill="1" applyBorder="1" applyAlignment="1">
      <alignment horizontal="center" vertical="center"/>
    </xf>
    <xf numFmtId="174" fontId="2" fillId="0" borderId="34" xfId="0" applyNumberFormat="1" applyFont="1" applyFill="1" applyBorder="1" applyAlignment="1">
      <alignment horizontal="center" vertical="center"/>
    </xf>
    <xf numFmtId="1" fontId="2" fillId="0" borderId="11" xfId="0" applyNumberFormat="1" applyFont="1" applyFill="1" applyBorder="1" applyAlignment="1">
      <alignment horizontal="center"/>
    </xf>
    <xf numFmtId="174" fontId="2" fillId="0" borderId="11" xfId="0" applyNumberFormat="1" applyFont="1" applyFill="1" applyBorder="1" applyAlignment="1">
      <alignment horizontal="center"/>
    </xf>
    <xf numFmtId="174" fontId="2" fillId="33" borderId="25" xfId="0" applyNumberFormat="1" applyFont="1" applyFill="1" applyBorder="1" applyAlignment="1">
      <alignment horizontal="center"/>
    </xf>
    <xf numFmtId="174" fontId="2" fillId="0" borderId="11" xfId="0" applyNumberFormat="1" applyFont="1" applyFill="1" applyBorder="1" applyAlignment="1">
      <alignment horizontal="center" vertical="center"/>
    </xf>
    <xf numFmtId="0" fontId="2" fillId="33" borderId="25" xfId="0" applyFont="1" applyFill="1" applyBorder="1" applyAlignment="1">
      <alignment horizontal="center"/>
    </xf>
    <xf numFmtId="174" fontId="2" fillId="33" borderId="10" xfId="0" applyNumberFormat="1" applyFont="1" applyFill="1" applyBorder="1" applyAlignment="1">
      <alignment horizontal="center"/>
    </xf>
    <xf numFmtId="174" fontId="2" fillId="33" borderId="42" xfId="0" applyNumberFormat="1" applyFont="1" applyFill="1" applyBorder="1" applyAlignment="1">
      <alignment horizontal="center"/>
    </xf>
    <xf numFmtId="174" fontId="2" fillId="33" borderId="25" xfId="0" applyNumberFormat="1" applyFont="1" applyFill="1" applyBorder="1" applyAlignment="1">
      <alignment horizontal="center" vertical="center"/>
    </xf>
    <xf numFmtId="174" fontId="2" fillId="33" borderId="10" xfId="0" applyNumberFormat="1" applyFont="1" applyFill="1" applyBorder="1" applyAlignment="1">
      <alignment horizontal="center" vertical="center"/>
    </xf>
    <xf numFmtId="174" fontId="2" fillId="33" borderId="42" xfId="0" applyNumberFormat="1" applyFont="1" applyFill="1" applyBorder="1" applyAlignment="1">
      <alignment horizontal="center" vertical="center"/>
    </xf>
    <xf numFmtId="187" fontId="2" fillId="0" borderId="0" xfId="54" applyNumberFormat="1" applyFont="1" applyFill="1" applyAlignment="1">
      <alignment/>
    </xf>
    <xf numFmtId="0" fontId="10" fillId="0" borderId="43" xfId="0" applyFont="1" applyFill="1" applyBorder="1" applyAlignment="1">
      <alignment/>
    </xf>
    <xf numFmtId="3" fontId="4" fillId="0" borderId="0" xfId="0" applyNumberFormat="1" applyFont="1" applyAlignment="1">
      <alignment/>
    </xf>
    <xf numFmtId="3" fontId="4" fillId="0" borderId="0" xfId="0" applyNumberFormat="1" applyFont="1" applyFill="1" applyBorder="1" applyAlignment="1">
      <alignment/>
    </xf>
    <xf numFmtId="3" fontId="4" fillId="0" borderId="0" xfId="0" applyNumberFormat="1" applyFont="1" applyBorder="1" applyAlignment="1">
      <alignment/>
    </xf>
    <xf numFmtId="0" fontId="2" fillId="33" borderId="0" xfId="0" applyFont="1" applyFill="1" applyAlignment="1">
      <alignment horizontal="right"/>
    </xf>
    <xf numFmtId="1" fontId="2" fillId="33" borderId="10" xfId="0" applyNumberFormat="1" applyFont="1" applyFill="1" applyBorder="1" applyAlignment="1">
      <alignment/>
    </xf>
    <xf numFmtId="1" fontId="10" fillId="33" borderId="10" xfId="0" applyNumberFormat="1" applyFont="1" applyFill="1" applyBorder="1" applyAlignment="1">
      <alignment/>
    </xf>
    <xf numFmtId="1" fontId="2" fillId="33" borderId="0" xfId="0" applyNumberFormat="1" applyFont="1" applyFill="1" applyAlignment="1">
      <alignment/>
    </xf>
    <xf numFmtId="2" fontId="2" fillId="33" borderId="0" xfId="0" applyNumberFormat="1" applyFont="1" applyFill="1" applyAlignment="1">
      <alignment/>
    </xf>
    <xf numFmtId="0" fontId="2" fillId="33" borderId="0" xfId="0" applyFont="1" applyFill="1" applyAlignment="1">
      <alignment/>
    </xf>
    <xf numFmtId="174" fontId="10" fillId="33" borderId="10" xfId="0" applyNumberFormat="1" applyFont="1" applyFill="1" applyBorder="1" applyAlignment="1">
      <alignment horizontal="center"/>
    </xf>
    <xf numFmtId="3" fontId="10" fillId="33" borderId="41" xfId="0" applyNumberFormat="1" applyFont="1" applyFill="1" applyBorder="1" applyAlignment="1">
      <alignment horizontal="right"/>
    </xf>
    <xf numFmtId="3" fontId="10" fillId="33" borderId="44" xfId="0" applyNumberFormat="1" applyFont="1" applyFill="1" applyBorder="1" applyAlignment="1">
      <alignment horizontal="right"/>
    </xf>
    <xf numFmtId="0" fontId="2" fillId="33" borderId="0" xfId="52" applyFont="1" applyFill="1" applyBorder="1">
      <alignment/>
      <protection/>
    </xf>
    <xf numFmtId="0" fontId="2" fillId="33" borderId="0" xfId="52" applyFont="1" applyFill="1" applyBorder="1" applyAlignment="1">
      <alignment horizontal="right"/>
      <protection/>
    </xf>
    <xf numFmtId="1" fontId="10" fillId="33" borderId="45" xfId="52" applyNumberFormat="1" applyFont="1" applyFill="1" applyBorder="1">
      <alignment/>
      <protection/>
    </xf>
    <xf numFmtId="1" fontId="10" fillId="33" borderId="46" xfId="52" applyNumberFormat="1" applyFont="1" applyFill="1" applyBorder="1">
      <alignment/>
      <protection/>
    </xf>
    <xf numFmtId="1" fontId="10" fillId="33" borderId="47" xfId="52" applyNumberFormat="1" applyFont="1" applyFill="1" applyBorder="1">
      <alignment/>
      <protection/>
    </xf>
    <xf numFmtId="0" fontId="10" fillId="33" borderId="48" xfId="52" applyFont="1" applyFill="1" applyBorder="1">
      <alignment/>
      <protection/>
    </xf>
    <xf numFmtId="174" fontId="10" fillId="33" borderId="45" xfId="52" applyNumberFormat="1" applyFont="1" applyFill="1" applyBorder="1">
      <alignment/>
      <protection/>
    </xf>
    <xf numFmtId="174" fontId="10" fillId="33" borderId="46" xfId="52" applyNumberFormat="1" applyFont="1" applyFill="1" applyBorder="1">
      <alignment/>
      <protection/>
    </xf>
    <xf numFmtId="174" fontId="10" fillId="33" borderId="47" xfId="52" applyNumberFormat="1" applyFont="1" applyFill="1" applyBorder="1">
      <alignment/>
      <protection/>
    </xf>
    <xf numFmtId="0" fontId="2" fillId="33" borderId="49" xfId="52" applyFont="1" applyFill="1" applyBorder="1">
      <alignment/>
      <protection/>
    </xf>
    <xf numFmtId="174" fontId="2" fillId="33" borderId="50" xfId="52" applyNumberFormat="1" applyFont="1" applyFill="1" applyBorder="1">
      <alignment/>
      <protection/>
    </xf>
    <xf numFmtId="174" fontId="2" fillId="33" borderId="51" xfId="52" applyNumberFormat="1" applyFont="1" applyFill="1" applyBorder="1">
      <alignment/>
      <protection/>
    </xf>
    <xf numFmtId="174" fontId="2" fillId="33" borderId="51" xfId="52" applyNumberFormat="1" applyFont="1" applyFill="1" applyBorder="1" applyAlignment="1">
      <alignment horizontal="right"/>
      <protection/>
    </xf>
    <xf numFmtId="174" fontId="3" fillId="33" borderId="51" xfId="52" applyNumberFormat="1" applyFont="1" applyFill="1" applyBorder="1">
      <alignment/>
      <protection/>
    </xf>
    <xf numFmtId="174" fontId="3" fillId="33" borderId="52" xfId="52" applyNumberFormat="1" applyFont="1" applyFill="1" applyBorder="1">
      <alignment/>
      <protection/>
    </xf>
    <xf numFmtId="0" fontId="2" fillId="33" borderId="20" xfId="52" applyFont="1" applyFill="1" applyBorder="1">
      <alignment/>
      <protection/>
    </xf>
    <xf numFmtId="174" fontId="2" fillId="33" borderId="53" xfId="52" applyNumberFormat="1" applyFont="1" applyFill="1" applyBorder="1">
      <alignment/>
      <protection/>
    </xf>
    <xf numFmtId="174" fontId="2" fillId="33" borderId="0" xfId="52" applyNumberFormat="1" applyFont="1" applyFill="1" applyBorder="1">
      <alignment/>
      <protection/>
    </xf>
    <xf numFmtId="174" fontId="2" fillId="33" borderId="54" xfId="52" applyNumberFormat="1" applyFont="1" applyFill="1" applyBorder="1">
      <alignment/>
      <protection/>
    </xf>
    <xf numFmtId="0" fontId="2" fillId="33" borderId="55" xfId="52" applyFont="1" applyFill="1" applyBorder="1" applyAlignment="1">
      <alignment wrapText="1"/>
      <protection/>
    </xf>
    <xf numFmtId="174" fontId="2" fillId="33" borderId="55" xfId="52" applyNumberFormat="1" applyFont="1" applyFill="1" applyBorder="1" applyAlignment="1">
      <alignment vertical="center"/>
      <protection/>
    </xf>
    <xf numFmtId="174" fontId="2" fillId="33" borderId="56" xfId="52" applyNumberFormat="1" applyFont="1" applyFill="1" applyBorder="1" applyAlignment="1">
      <alignment vertical="center"/>
      <protection/>
    </xf>
    <xf numFmtId="174" fontId="2" fillId="33" borderId="57" xfId="52" applyNumberFormat="1" applyFont="1" applyFill="1" applyBorder="1" applyAlignment="1">
      <alignment vertical="center"/>
      <protection/>
    </xf>
    <xf numFmtId="0" fontId="2" fillId="33" borderId="20" xfId="52" applyFont="1" applyFill="1" applyBorder="1" applyAlignment="1">
      <alignment wrapText="1"/>
      <protection/>
    </xf>
    <xf numFmtId="174" fontId="2" fillId="33" borderId="53" xfId="52" applyNumberFormat="1" applyFont="1" applyFill="1" applyBorder="1" applyAlignment="1">
      <alignment vertical="center"/>
      <protection/>
    </xf>
    <xf numFmtId="174" fontId="2" fillId="33" borderId="0" xfId="52" applyNumberFormat="1" applyFont="1" applyFill="1" applyBorder="1" applyAlignment="1">
      <alignment vertical="center"/>
      <protection/>
    </xf>
    <xf numFmtId="174" fontId="2" fillId="33" borderId="54" xfId="52" applyNumberFormat="1" applyFont="1" applyFill="1" applyBorder="1" applyAlignment="1">
      <alignment vertical="center"/>
      <protection/>
    </xf>
    <xf numFmtId="178" fontId="2" fillId="33" borderId="0" xfId="52" applyNumberFormat="1" applyFont="1" applyFill="1" applyBorder="1">
      <alignment/>
      <protection/>
    </xf>
    <xf numFmtId="1" fontId="2" fillId="33" borderId="0" xfId="0" applyNumberFormat="1" applyFont="1" applyFill="1" applyBorder="1" applyAlignment="1">
      <alignment horizontal="right"/>
    </xf>
    <xf numFmtId="1" fontId="2" fillId="33" borderId="11" xfId="0" applyNumberFormat="1" applyFont="1" applyFill="1" applyBorder="1" applyAlignment="1">
      <alignment horizontal="center"/>
    </xf>
    <xf numFmtId="1" fontId="2" fillId="33" borderId="16" xfId="0" applyNumberFormat="1" applyFont="1" applyFill="1" applyBorder="1" applyAlignment="1">
      <alignment horizontal="center"/>
    </xf>
    <xf numFmtId="1" fontId="2" fillId="33" borderId="13" xfId="0" applyNumberFormat="1" applyFont="1" applyFill="1" applyBorder="1" applyAlignment="1">
      <alignment horizontal="center"/>
    </xf>
    <xf numFmtId="1" fontId="2" fillId="33" borderId="10" xfId="0" applyNumberFormat="1" applyFont="1" applyFill="1" applyBorder="1" applyAlignment="1">
      <alignment horizontal="center" vertical="center"/>
    </xf>
    <xf numFmtId="174" fontId="2" fillId="33" borderId="11" xfId="0" applyNumberFormat="1" applyFont="1" applyFill="1" applyBorder="1" applyAlignment="1">
      <alignment vertical="center"/>
    </xf>
    <xf numFmtId="1" fontId="2" fillId="33" borderId="16" xfId="0" applyNumberFormat="1" applyFont="1" applyFill="1" applyBorder="1" applyAlignment="1">
      <alignment horizontal="left"/>
    </xf>
    <xf numFmtId="1" fontId="2" fillId="33" borderId="16" xfId="0" applyNumberFormat="1" applyFont="1" applyFill="1" applyBorder="1" applyAlignment="1">
      <alignment horizontal="center" vertical="center"/>
    </xf>
    <xf numFmtId="1" fontId="2" fillId="33" borderId="13" xfId="0" applyNumberFormat="1" applyFont="1" applyFill="1" applyBorder="1" applyAlignment="1">
      <alignment horizontal="left"/>
    </xf>
    <xf numFmtId="1" fontId="2" fillId="33" borderId="10" xfId="0" applyNumberFormat="1" applyFont="1" applyFill="1" applyBorder="1" applyAlignment="1">
      <alignment horizontal="left"/>
    </xf>
    <xf numFmtId="1" fontId="2" fillId="33" borderId="11" xfId="0" applyNumberFormat="1" applyFont="1" applyFill="1" applyBorder="1" applyAlignment="1">
      <alignment horizontal="left"/>
    </xf>
    <xf numFmtId="1" fontId="2" fillId="33" borderId="0" xfId="0" applyNumberFormat="1" applyFont="1" applyFill="1" applyBorder="1" applyAlignment="1">
      <alignment horizontal="center" vertical="center"/>
    </xf>
    <xf numFmtId="174" fontId="2" fillId="33" borderId="0" xfId="0" applyNumberFormat="1" applyFont="1" applyFill="1" applyBorder="1" applyAlignment="1">
      <alignment vertical="center"/>
    </xf>
    <xf numFmtId="1" fontId="10" fillId="33" borderId="10" xfId="0" applyNumberFormat="1" applyFont="1" applyFill="1" applyBorder="1" applyAlignment="1">
      <alignment horizontal="center" vertical="center"/>
    </xf>
    <xf numFmtId="1" fontId="2" fillId="33" borderId="34" xfId="0" applyNumberFormat="1" applyFont="1" applyFill="1" applyBorder="1" applyAlignment="1">
      <alignment horizontal="center"/>
    </xf>
    <xf numFmtId="0" fontId="10" fillId="33" borderId="0" xfId="0" applyFont="1" applyFill="1" applyAlignment="1">
      <alignment/>
    </xf>
    <xf numFmtId="174" fontId="2" fillId="33" borderId="10" xfId="0" applyNumberFormat="1" applyFont="1" applyFill="1" applyBorder="1" applyAlignment="1">
      <alignment horizontal="center"/>
    </xf>
    <xf numFmtId="1" fontId="2" fillId="33" borderId="10" xfId="0" applyNumberFormat="1" applyFont="1" applyFill="1" applyBorder="1" applyAlignment="1">
      <alignment horizontal="center"/>
    </xf>
    <xf numFmtId="174" fontId="2" fillId="33" borderId="10" xfId="0" applyNumberFormat="1" applyFont="1" applyFill="1" applyBorder="1" applyAlignment="1">
      <alignment horizontal="left"/>
    </xf>
    <xf numFmtId="187" fontId="2" fillId="33" borderId="10" xfId="54" applyNumberFormat="1" applyFont="1" applyFill="1" applyBorder="1" applyAlignment="1">
      <alignment horizontal="center"/>
    </xf>
    <xf numFmtId="187" fontId="2" fillId="33" borderId="0" xfId="54" applyNumberFormat="1" applyFont="1" applyFill="1" applyAlignment="1">
      <alignment/>
    </xf>
    <xf numFmtId="187" fontId="4" fillId="33" borderId="0" xfId="0" applyNumberFormat="1" applyFont="1" applyFill="1" applyAlignment="1">
      <alignment horizontal="center"/>
    </xf>
    <xf numFmtId="0" fontId="10" fillId="0" borderId="0" xfId="51" applyFont="1">
      <alignment vertical="center"/>
      <protection/>
    </xf>
    <xf numFmtId="0" fontId="2" fillId="0" borderId="0" xfId="51" applyFont="1">
      <alignment vertical="center"/>
      <protection/>
    </xf>
    <xf numFmtId="3" fontId="2" fillId="0" borderId="0" xfId="51" applyNumberFormat="1" applyFont="1">
      <alignment vertical="center"/>
      <protection/>
    </xf>
    <xf numFmtId="0" fontId="2" fillId="0" borderId="10" xfId="51" applyFont="1" applyBorder="1" applyAlignment="1">
      <alignment horizontal="center" vertical="center"/>
      <protection/>
    </xf>
    <xf numFmtId="3" fontId="10" fillId="0" borderId="15" xfId="51" applyNumberFormat="1" applyFont="1" applyBorder="1" applyAlignment="1">
      <alignment vertical="center" wrapText="1"/>
      <protection/>
    </xf>
    <xf numFmtId="3" fontId="10" fillId="0" borderId="15" xfId="51" applyNumberFormat="1" applyFont="1" applyBorder="1">
      <alignment vertical="center"/>
      <protection/>
    </xf>
    <xf numFmtId="3" fontId="2" fillId="0" borderId="14" xfId="51" applyNumberFormat="1" applyFont="1" applyBorder="1">
      <alignment vertical="center"/>
      <protection/>
    </xf>
    <xf numFmtId="0" fontId="2" fillId="0" borderId="14" xfId="51" applyFont="1" applyBorder="1">
      <alignment vertical="center"/>
      <protection/>
    </xf>
    <xf numFmtId="3" fontId="2" fillId="0" borderId="14" xfId="51" applyNumberFormat="1" applyFont="1" applyBorder="1" applyAlignment="1">
      <alignment vertical="center" wrapText="1"/>
      <protection/>
    </xf>
    <xf numFmtId="3" fontId="3" fillId="0" borderId="14" xfId="51" applyNumberFormat="1" applyFont="1" applyBorder="1">
      <alignment vertical="center"/>
      <protection/>
    </xf>
    <xf numFmtId="3" fontId="3" fillId="0" borderId="16" xfId="51" applyNumberFormat="1" applyFont="1" applyBorder="1">
      <alignment vertical="center"/>
      <protection/>
    </xf>
    <xf numFmtId="3" fontId="2" fillId="0" borderId="16" xfId="51" applyNumberFormat="1" applyFont="1" applyBorder="1">
      <alignment vertical="center"/>
      <protection/>
    </xf>
    <xf numFmtId="3" fontId="10" fillId="0" borderId="10" xfId="51" applyNumberFormat="1" applyFont="1" applyBorder="1">
      <alignment vertical="center"/>
      <protection/>
    </xf>
    <xf numFmtId="0" fontId="10" fillId="0" borderId="15" xfId="51" applyFont="1" applyBorder="1">
      <alignment vertical="center"/>
      <protection/>
    </xf>
    <xf numFmtId="3" fontId="2" fillId="0" borderId="15" xfId="51" applyNumberFormat="1" applyFont="1" applyBorder="1">
      <alignment vertical="center"/>
      <protection/>
    </xf>
    <xf numFmtId="3" fontId="10" fillId="0" borderId="10" xfId="51" applyNumberFormat="1" applyFont="1" applyBorder="1" applyAlignment="1">
      <alignment vertical="center" wrapText="1"/>
      <protection/>
    </xf>
    <xf numFmtId="3" fontId="10" fillId="0" borderId="0" xfId="51" applyNumberFormat="1" applyFont="1" applyBorder="1" applyAlignment="1">
      <alignment vertical="center" wrapText="1"/>
      <protection/>
    </xf>
    <xf numFmtId="3" fontId="10" fillId="0" borderId="0" xfId="51" applyNumberFormat="1" applyFont="1" applyBorder="1">
      <alignment vertical="center"/>
      <protection/>
    </xf>
    <xf numFmtId="187" fontId="10" fillId="0" borderId="0" xfId="54" applyNumberFormat="1" applyFont="1" applyBorder="1" applyAlignment="1">
      <alignment vertical="center"/>
    </xf>
    <xf numFmtId="3" fontId="2" fillId="0" borderId="0" xfId="51" applyNumberFormat="1" applyFont="1" applyBorder="1">
      <alignment vertical="center"/>
      <protection/>
    </xf>
    <xf numFmtId="0" fontId="2" fillId="0" borderId="25" xfId="51" applyFont="1" applyBorder="1" applyAlignment="1">
      <alignment horizontal="center" vertical="center" wrapText="1"/>
      <protection/>
    </xf>
    <xf numFmtId="0" fontId="2" fillId="0" borderId="25" xfId="51" applyFont="1" applyBorder="1" applyAlignment="1">
      <alignment horizontal="center" vertical="center"/>
      <protection/>
    </xf>
    <xf numFmtId="174" fontId="10" fillId="0" borderId="25" xfId="51" applyNumberFormat="1" applyFont="1" applyBorder="1" applyAlignment="1">
      <alignment horizontal="center" vertical="center"/>
      <protection/>
    </xf>
    <xf numFmtId="174" fontId="10" fillId="0" borderId="10" xfId="51" applyNumberFormat="1" applyFont="1" applyBorder="1">
      <alignment vertical="center"/>
      <protection/>
    </xf>
    <xf numFmtId="174" fontId="2" fillId="0" borderId="58" xfId="51" applyNumberFormat="1" applyFont="1" applyBorder="1" applyAlignment="1">
      <alignment horizontal="center" vertical="center"/>
      <protection/>
    </xf>
    <xf numFmtId="174" fontId="2" fillId="0" borderId="14" xfId="51" applyNumberFormat="1" applyFont="1" applyBorder="1">
      <alignment vertical="center"/>
      <protection/>
    </xf>
    <xf numFmtId="174" fontId="3" fillId="0" borderId="58" xfId="51" applyNumberFormat="1" applyFont="1" applyBorder="1" applyAlignment="1">
      <alignment horizontal="center" vertical="center"/>
      <protection/>
    </xf>
    <xf numFmtId="174" fontId="3" fillId="0" borderId="14" xfId="51" applyNumberFormat="1" applyFont="1" applyBorder="1">
      <alignment vertical="center"/>
      <protection/>
    </xf>
    <xf numFmtId="0" fontId="3" fillId="0" borderId="0" xfId="51" applyFont="1">
      <alignment vertical="center"/>
      <protection/>
    </xf>
    <xf numFmtId="174" fontId="3" fillId="0" borderId="59" xfId="51" applyNumberFormat="1" applyFont="1" applyBorder="1" applyAlignment="1">
      <alignment horizontal="center" vertical="center"/>
      <protection/>
    </xf>
    <xf numFmtId="174" fontId="3" fillId="0" borderId="16" xfId="51" applyNumberFormat="1" applyFont="1" applyBorder="1">
      <alignment vertical="center"/>
      <protection/>
    </xf>
    <xf numFmtId="174" fontId="10" fillId="0" borderId="58" xfId="51" applyNumberFormat="1" applyFont="1" applyBorder="1" applyAlignment="1">
      <alignment horizontal="center" vertical="center"/>
      <protection/>
    </xf>
    <xf numFmtId="174" fontId="10" fillId="0" borderId="59" xfId="51" applyNumberFormat="1" applyFont="1" applyBorder="1" applyAlignment="1">
      <alignment horizontal="center" vertical="center"/>
      <protection/>
    </xf>
    <xf numFmtId="174" fontId="2" fillId="0" borderId="16" xfId="51" applyNumberFormat="1" applyFont="1" applyBorder="1">
      <alignment vertical="center"/>
      <protection/>
    </xf>
    <xf numFmtId="0" fontId="10" fillId="0" borderId="10" xfId="51" applyFont="1" applyBorder="1">
      <alignment vertical="center"/>
      <protection/>
    </xf>
    <xf numFmtId="174" fontId="2" fillId="0" borderId="29" xfId="51" applyNumberFormat="1" applyFont="1" applyBorder="1" applyAlignment="1">
      <alignment horizontal="center" vertical="center"/>
      <protection/>
    </xf>
    <xf numFmtId="174" fontId="2" fillId="0" borderId="59" xfId="51" applyNumberFormat="1" applyFont="1" applyBorder="1" applyAlignment="1">
      <alignment horizontal="center" vertical="center"/>
      <protection/>
    </xf>
    <xf numFmtId="174" fontId="2" fillId="0" borderId="25" xfId="51" applyNumberFormat="1" applyFont="1" applyBorder="1" applyAlignment="1">
      <alignment horizontal="center" vertical="center"/>
      <protection/>
    </xf>
    <xf numFmtId="174" fontId="2" fillId="0" borderId="15" xfId="51" applyNumberFormat="1" applyFont="1" applyBorder="1">
      <alignment vertical="center"/>
      <protection/>
    </xf>
    <xf numFmtId="0" fontId="10" fillId="33" borderId="0" xfId="51" applyFont="1" applyFill="1">
      <alignment vertical="center"/>
      <protection/>
    </xf>
    <xf numFmtId="0" fontId="2" fillId="33" borderId="0" xfId="51" applyFont="1" applyFill="1">
      <alignment vertical="center"/>
      <protection/>
    </xf>
    <xf numFmtId="0" fontId="2" fillId="33" borderId="11" xfId="51" applyFont="1" applyFill="1" applyBorder="1" applyAlignment="1">
      <alignment horizontal="center" vertical="center"/>
      <protection/>
    </xf>
    <xf numFmtId="0" fontId="2" fillId="33" borderId="25" xfId="51" applyFont="1" applyFill="1" applyBorder="1" applyAlignment="1">
      <alignment horizontal="center" vertical="center" wrapText="1"/>
      <protection/>
    </xf>
    <xf numFmtId="0" fontId="2" fillId="33" borderId="25" xfId="51" applyFont="1" applyFill="1" applyBorder="1" applyAlignment="1">
      <alignment horizontal="center" vertical="center"/>
      <protection/>
    </xf>
    <xf numFmtId="0" fontId="2" fillId="33" borderId="22" xfId="51" applyFont="1" applyFill="1" applyBorder="1" applyAlignment="1">
      <alignment horizontal="center" vertical="center"/>
      <protection/>
    </xf>
    <xf numFmtId="0" fontId="2" fillId="33" borderId="10" xfId="51" applyFont="1" applyFill="1" applyBorder="1" applyAlignment="1">
      <alignment horizontal="center" vertical="center"/>
      <protection/>
    </xf>
    <xf numFmtId="3" fontId="10" fillId="33" borderId="11" xfId="51" applyNumberFormat="1" applyFont="1" applyFill="1" applyBorder="1" applyAlignment="1">
      <alignment vertical="center" wrapText="1"/>
      <protection/>
    </xf>
    <xf numFmtId="174" fontId="10" fillId="33" borderId="25" xfId="51" applyNumberFormat="1" applyFont="1" applyFill="1" applyBorder="1" applyAlignment="1">
      <alignment horizontal="center" vertical="center"/>
      <protection/>
    </xf>
    <xf numFmtId="174" fontId="10" fillId="33" borderId="22" xfId="51" applyNumberFormat="1" applyFont="1" applyFill="1" applyBorder="1">
      <alignment vertical="center"/>
      <protection/>
    </xf>
    <xf numFmtId="174" fontId="10" fillId="33" borderId="10" xfId="51" applyNumberFormat="1" applyFont="1" applyFill="1" applyBorder="1">
      <alignment vertical="center"/>
      <protection/>
    </xf>
    <xf numFmtId="0" fontId="2" fillId="33" borderId="12" xfId="51" applyFont="1" applyFill="1" applyBorder="1">
      <alignment vertical="center"/>
      <protection/>
    </xf>
    <xf numFmtId="174" fontId="2" fillId="33" borderId="58" xfId="51" applyNumberFormat="1" applyFont="1" applyFill="1" applyBorder="1" applyAlignment="1">
      <alignment horizontal="center" vertical="center"/>
      <protection/>
    </xf>
    <xf numFmtId="174" fontId="2" fillId="33" borderId="31" xfId="51" applyNumberFormat="1" applyFont="1" applyFill="1" applyBorder="1">
      <alignment vertical="center"/>
      <protection/>
    </xf>
    <xf numFmtId="174" fontId="2" fillId="33" borderId="14" xfId="51" applyNumberFormat="1" applyFont="1" applyFill="1" applyBorder="1">
      <alignment vertical="center"/>
      <protection/>
    </xf>
    <xf numFmtId="0" fontId="3" fillId="33" borderId="12" xfId="51" applyFont="1" applyFill="1" applyBorder="1">
      <alignment vertical="center"/>
      <protection/>
    </xf>
    <xf numFmtId="174" fontId="3" fillId="33" borderId="58" xfId="51" applyNumberFormat="1" applyFont="1" applyFill="1" applyBorder="1" applyAlignment="1">
      <alignment horizontal="center" vertical="center"/>
      <protection/>
    </xf>
    <xf numFmtId="174" fontId="3" fillId="33" borderId="31" xfId="51" applyNumberFormat="1" applyFont="1" applyFill="1" applyBorder="1">
      <alignment vertical="center"/>
      <protection/>
    </xf>
    <xf numFmtId="174" fontId="3" fillId="33" borderId="14" xfId="51" applyNumberFormat="1" applyFont="1" applyFill="1" applyBorder="1">
      <alignment vertical="center"/>
      <protection/>
    </xf>
    <xf numFmtId="0" fontId="3" fillId="33" borderId="0" xfId="51" applyFont="1" applyFill="1">
      <alignment vertical="center"/>
      <protection/>
    </xf>
    <xf numFmtId="3" fontId="3" fillId="33" borderId="12" xfId="51" applyNumberFormat="1" applyFont="1" applyFill="1" applyBorder="1" applyAlignment="1">
      <alignment vertical="center" wrapText="1"/>
      <protection/>
    </xf>
    <xf numFmtId="0" fontId="2" fillId="33" borderId="13" xfId="51" applyFont="1" applyFill="1" applyBorder="1">
      <alignment vertical="center"/>
      <protection/>
    </xf>
    <xf numFmtId="174" fontId="2" fillId="33" borderId="59" xfId="51" applyNumberFormat="1" applyFont="1" applyFill="1" applyBorder="1" applyAlignment="1">
      <alignment horizontal="center" vertical="center"/>
      <protection/>
    </xf>
    <xf numFmtId="174" fontId="2" fillId="33" borderId="17" xfId="51" applyNumberFormat="1" applyFont="1" applyFill="1" applyBorder="1">
      <alignment vertical="center"/>
      <protection/>
    </xf>
    <xf numFmtId="174" fontId="2" fillId="33" borderId="16" xfId="51" applyNumberFormat="1" applyFont="1" applyFill="1" applyBorder="1">
      <alignment vertical="center"/>
      <protection/>
    </xf>
    <xf numFmtId="0" fontId="10" fillId="33" borderId="11" xfId="51" applyFont="1" applyFill="1" applyBorder="1">
      <alignment vertical="center"/>
      <protection/>
    </xf>
    <xf numFmtId="0" fontId="2" fillId="0" borderId="11" xfId="51" applyFont="1" applyBorder="1" applyAlignment="1">
      <alignment horizontal="center" vertical="center"/>
      <protection/>
    </xf>
    <xf numFmtId="0" fontId="2" fillId="0" borderId="22" xfId="51" applyFont="1" applyBorder="1" applyAlignment="1">
      <alignment horizontal="center" vertical="center"/>
      <protection/>
    </xf>
    <xf numFmtId="3" fontId="10" fillId="0" borderId="11" xfId="51" applyNumberFormat="1" applyFont="1" applyBorder="1" applyAlignment="1">
      <alignment vertical="center" wrapText="1"/>
      <protection/>
    </xf>
    <xf numFmtId="174" fontId="10" fillId="0" borderId="22" xfId="51" applyNumberFormat="1" applyFont="1" applyBorder="1">
      <alignment vertical="center"/>
      <protection/>
    </xf>
    <xf numFmtId="174" fontId="2" fillId="0" borderId="31" xfId="51" applyNumberFormat="1" applyFont="1" applyBorder="1">
      <alignment vertical="center"/>
      <protection/>
    </xf>
    <xf numFmtId="0" fontId="2" fillId="0" borderId="12" xfId="51" applyFont="1" applyBorder="1">
      <alignment vertical="center"/>
      <protection/>
    </xf>
    <xf numFmtId="174" fontId="3" fillId="0" borderId="31" xfId="51" applyNumberFormat="1" applyFont="1" applyBorder="1">
      <alignment vertical="center"/>
      <protection/>
    </xf>
    <xf numFmtId="3" fontId="2" fillId="0" borderId="12" xfId="51" applyNumberFormat="1" applyFont="1" applyBorder="1" applyAlignment="1">
      <alignment vertical="center" wrapText="1"/>
      <protection/>
    </xf>
    <xf numFmtId="0" fontId="2" fillId="0" borderId="13" xfId="51" applyFont="1" applyBorder="1">
      <alignment vertical="center"/>
      <protection/>
    </xf>
    <xf numFmtId="174" fontId="2" fillId="0" borderId="17" xfId="51" applyNumberFormat="1" applyFont="1" applyBorder="1">
      <alignment vertical="center"/>
      <protection/>
    </xf>
    <xf numFmtId="0" fontId="10" fillId="0" borderId="11" xfId="51" applyFont="1" applyBorder="1">
      <alignment vertical="center"/>
      <protection/>
    </xf>
    <xf numFmtId="0" fontId="10" fillId="0" borderId="11" xfId="51" applyFont="1" applyBorder="1" applyAlignment="1">
      <alignment vertical="center" wrapText="1"/>
      <protection/>
    </xf>
    <xf numFmtId="0" fontId="10" fillId="0" borderId="15" xfId="51" applyFont="1" applyBorder="1" applyAlignment="1">
      <alignment vertical="center" wrapText="1"/>
      <protection/>
    </xf>
    <xf numFmtId="0" fontId="2" fillId="0" borderId="16" xfId="51" applyFont="1" applyBorder="1">
      <alignment vertical="center"/>
      <protection/>
    </xf>
    <xf numFmtId="0" fontId="2" fillId="0" borderId="15" xfId="51" applyFont="1" applyBorder="1">
      <alignment vertical="center"/>
      <protection/>
    </xf>
    <xf numFmtId="0" fontId="10" fillId="0" borderId="10" xfId="51" applyFont="1" applyBorder="1" applyAlignment="1">
      <alignment vertical="center" wrapText="1"/>
      <protection/>
    </xf>
    <xf numFmtId="0" fontId="2" fillId="0" borderId="15" xfId="51" applyFont="1" applyBorder="1" applyAlignment="1">
      <alignment horizontal="center" vertical="center"/>
      <protection/>
    </xf>
    <xf numFmtId="0" fontId="3" fillId="0" borderId="12" xfId="51" applyFont="1" applyBorder="1">
      <alignment vertical="center"/>
      <protection/>
    </xf>
    <xf numFmtId="3" fontId="3" fillId="0" borderId="12" xfId="51" applyNumberFormat="1" applyFont="1" applyBorder="1" applyAlignment="1">
      <alignment vertical="center" wrapText="1"/>
      <protection/>
    </xf>
    <xf numFmtId="0" fontId="2" fillId="0" borderId="10" xfId="51" applyFont="1" applyBorder="1">
      <alignment vertical="center"/>
      <protection/>
    </xf>
    <xf numFmtId="0" fontId="3" fillId="0" borderId="14" xfId="51" applyFont="1" applyBorder="1">
      <alignment vertical="center"/>
      <protection/>
    </xf>
    <xf numFmtId="3" fontId="10" fillId="0" borderId="16" xfId="51" applyNumberFormat="1" applyFont="1" applyBorder="1">
      <alignment vertical="center"/>
      <protection/>
    </xf>
    <xf numFmtId="1" fontId="2" fillId="0" borderId="14" xfId="51" applyNumberFormat="1" applyFont="1" applyBorder="1">
      <alignment vertical="center"/>
      <protection/>
    </xf>
    <xf numFmtId="1" fontId="2" fillId="0" borderId="0" xfId="51" applyNumberFormat="1" applyFont="1">
      <alignment vertical="center"/>
      <protection/>
    </xf>
    <xf numFmtId="0" fontId="2" fillId="0" borderId="16" xfId="51" applyFont="1" applyBorder="1" applyAlignment="1">
      <alignment vertical="center" wrapText="1"/>
      <protection/>
    </xf>
    <xf numFmtId="0" fontId="2" fillId="0" borderId="10" xfId="51" applyFont="1" applyBorder="1" applyAlignment="1">
      <alignment vertical="center" wrapText="1"/>
      <protection/>
    </xf>
    <xf numFmtId="3" fontId="2" fillId="0" borderId="10" xfId="51" applyNumberFormat="1" applyFont="1" applyBorder="1">
      <alignment vertical="center"/>
      <protection/>
    </xf>
    <xf numFmtId="0" fontId="8" fillId="0" borderId="10" xfId="51" applyFont="1" applyBorder="1">
      <alignment vertical="center"/>
      <protection/>
    </xf>
    <xf numFmtId="0" fontId="5" fillId="0" borderId="15" xfId="51" applyFont="1" applyBorder="1">
      <alignment vertical="center"/>
      <protection/>
    </xf>
    <xf numFmtId="174" fontId="10" fillId="0" borderId="15" xfId="51" applyNumberFormat="1" applyFont="1" applyBorder="1">
      <alignment vertical="center"/>
      <protection/>
    </xf>
    <xf numFmtId="0" fontId="5" fillId="0" borderId="16" xfId="51" applyFont="1" applyBorder="1" applyAlignment="1">
      <alignment vertical="center" wrapText="1"/>
      <protection/>
    </xf>
    <xf numFmtId="174" fontId="10" fillId="0" borderId="16" xfId="51" applyNumberFormat="1" applyFont="1" applyBorder="1">
      <alignment vertical="center"/>
      <protection/>
    </xf>
    <xf numFmtId="0" fontId="8" fillId="0" borderId="10" xfId="51" applyFont="1" applyBorder="1" applyAlignment="1">
      <alignment vertical="center" wrapText="1"/>
      <protection/>
    </xf>
    <xf numFmtId="0" fontId="14" fillId="0" borderId="10" xfId="51" applyFont="1" applyBorder="1">
      <alignment vertical="center"/>
      <protection/>
    </xf>
    <xf numFmtId="3" fontId="10" fillId="33" borderId="0" xfId="51" applyNumberFormat="1" applyFont="1" applyFill="1">
      <alignment vertical="center"/>
      <protection/>
    </xf>
    <xf numFmtId="3" fontId="2" fillId="33" borderId="0" xfId="51" applyNumberFormat="1" applyFont="1" applyFill="1">
      <alignment vertical="center"/>
      <protection/>
    </xf>
    <xf numFmtId="3" fontId="2" fillId="33" borderId="0" xfId="51" applyNumberFormat="1" applyFont="1" applyFill="1" applyAlignment="1">
      <alignment horizontal="right" vertical="center"/>
      <protection/>
    </xf>
    <xf numFmtId="3" fontId="8" fillId="33" borderId="60" xfId="51" applyNumberFormat="1" applyFont="1" applyFill="1" applyBorder="1" applyAlignment="1">
      <alignment horizontal="right" vertical="center"/>
      <protection/>
    </xf>
    <xf numFmtId="0" fontId="8" fillId="0" borderId="61" xfId="51" applyFont="1" applyBorder="1" applyAlignment="1">
      <alignment horizontal="center" vertical="center"/>
      <protection/>
    </xf>
    <xf numFmtId="3" fontId="10" fillId="33" borderId="62" xfId="51" applyNumberFormat="1" applyFont="1" applyFill="1" applyBorder="1" applyAlignment="1">
      <alignment horizontal="center" vertical="center"/>
      <protection/>
    </xf>
    <xf numFmtId="3" fontId="8" fillId="33" borderId="39" xfId="51" applyNumberFormat="1" applyFont="1" applyFill="1" applyBorder="1" applyAlignment="1">
      <alignment/>
      <protection/>
    </xf>
    <xf numFmtId="3" fontId="2" fillId="33" borderId="63" xfId="51" applyNumberFormat="1" applyFont="1" applyFill="1" applyBorder="1" applyAlignment="1">
      <alignment horizontal="center" vertical="center" wrapText="1"/>
      <protection/>
    </xf>
    <xf numFmtId="3" fontId="2" fillId="33" borderId="64" xfId="51" applyNumberFormat="1" applyFont="1" applyFill="1" applyBorder="1" applyAlignment="1">
      <alignment horizontal="center" vertical="center" wrapText="1"/>
      <protection/>
    </xf>
    <xf numFmtId="3" fontId="2" fillId="33" borderId="65" xfId="51" applyNumberFormat="1" applyFont="1" applyFill="1" applyBorder="1" applyAlignment="1">
      <alignment horizontal="center" vertical="center"/>
      <protection/>
    </xf>
    <xf numFmtId="3" fontId="2" fillId="33" borderId="66" xfId="51" applyNumberFormat="1" applyFont="1" applyFill="1" applyBorder="1" applyAlignment="1">
      <alignment horizontal="center" vertical="center" wrapText="1"/>
      <protection/>
    </xf>
    <xf numFmtId="3" fontId="2" fillId="33" borderId="67" xfId="51" applyNumberFormat="1" applyFont="1" applyFill="1" applyBorder="1" applyAlignment="1">
      <alignment horizontal="center" vertical="center"/>
      <protection/>
    </xf>
    <xf numFmtId="3" fontId="10" fillId="33" borderId="68" xfId="51" applyNumberFormat="1" applyFont="1" applyFill="1" applyBorder="1" applyAlignment="1">
      <alignment horizontal="center" vertical="center"/>
      <protection/>
    </xf>
    <xf numFmtId="3" fontId="2" fillId="33" borderId="69" xfId="51" applyNumberFormat="1" applyFont="1" applyFill="1" applyBorder="1">
      <alignment vertical="center"/>
      <protection/>
    </xf>
    <xf numFmtId="3" fontId="2" fillId="33" borderId="70" xfId="51" applyNumberFormat="1" applyFont="1" applyFill="1" applyBorder="1" applyAlignment="1">
      <alignment horizontal="center" vertical="center"/>
      <protection/>
    </xf>
    <xf numFmtId="3" fontId="2" fillId="33" borderId="71" xfId="51" applyNumberFormat="1" applyFont="1" applyFill="1" applyBorder="1" applyAlignment="1">
      <alignment horizontal="center" vertical="center"/>
      <protection/>
    </xf>
    <xf numFmtId="3" fontId="2" fillId="33" borderId="0" xfId="51" applyNumberFormat="1" applyFont="1" applyFill="1" applyBorder="1" applyAlignment="1">
      <alignment horizontal="center" vertical="center"/>
      <protection/>
    </xf>
    <xf numFmtId="3" fontId="2" fillId="33" borderId="12" xfId="51" applyNumberFormat="1" applyFont="1" applyFill="1" applyBorder="1" applyAlignment="1">
      <alignment horizontal="center" vertical="center"/>
      <protection/>
    </xf>
    <xf numFmtId="3" fontId="2" fillId="33" borderId="72" xfId="51" applyNumberFormat="1" applyFont="1" applyFill="1" applyBorder="1" applyAlignment="1">
      <alignment horizontal="center" vertical="center"/>
      <protection/>
    </xf>
    <xf numFmtId="3" fontId="10" fillId="33" borderId="73" xfId="51" applyNumberFormat="1" applyFont="1" applyFill="1" applyBorder="1" applyAlignment="1">
      <alignment horizontal="center" vertical="center"/>
      <protection/>
    </xf>
    <xf numFmtId="3" fontId="2" fillId="33" borderId="39" xfId="51" applyNumberFormat="1" applyFont="1" applyFill="1" applyBorder="1">
      <alignment vertical="center"/>
      <protection/>
    </xf>
    <xf numFmtId="3" fontId="2" fillId="33" borderId="74" xfId="51" applyNumberFormat="1" applyFont="1" applyFill="1" applyBorder="1" applyAlignment="1">
      <alignment horizontal="center" vertical="center"/>
      <protection/>
    </xf>
    <xf numFmtId="3" fontId="10" fillId="33" borderId="75" xfId="51" applyNumberFormat="1" applyFont="1" applyFill="1" applyBorder="1" applyAlignment="1">
      <alignment horizontal="center" vertical="center"/>
      <protection/>
    </xf>
    <xf numFmtId="3" fontId="2" fillId="33" borderId="31" xfId="51" applyNumberFormat="1" applyFont="1" applyFill="1" applyBorder="1" applyAlignment="1">
      <alignment horizontal="center" vertical="center"/>
      <protection/>
    </xf>
    <xf numFmtId="3" fontId="2" fillId="33" borderId="14" xfId="51" applyNumberFormat="1" applyFont="1" applyFill="1" applyBorder="1" applyAlignment="1">
      <alignment horizontal="center" vertical="center"/>
      <protection/>
    </xf>
    <xf numFmtId="3" fontId="2" fillId="33" borderId="76" xfId="51" applyNumberFormat="1" applyFont="1" applyFill="1" applyBorder="1" applyAlignment="1">
      <alignment horizontal="center" vertical="center"/>
      <protection/>
    </xf>
    <xf numFmtId="3" fontId="2" fillId="33" borderId="77" xfId="51" applyNumberFormat="1" applyFont="1" applyFill="1" applyBorder="1" applyAlignment="1">
      <alignment horizontal="center" vertical="center"/>
      <protection/>
    </xf>
    <xf numFmtId="3" fontId="2" fillId="33" borderId="17" xfId="51" applyNumberFormat="1" applyFont="1" applyFill="1" applyBorder="1" applyAlignment="1">
      <alignment horizontal="center" vertical="center"/>
      <protection/>
    </xf>
    <xf numFmtId="3" fontId="2" fillId="33" borderId="16" xfId="51" applyNumberFormat="1" applyFont="1" applyFill="1" applyBorder="1" applyAlignment="1">
      <alignment horizontal="center" vertical="center"/>
      <protection/>
    </xf>
    <xf numFmtId="3" fontId="2" fillId="33" borderId="13" xfId="51" applyNumberFormat="1" applyFont="1" applyFill="1" applyBorder="1" applyAlignment="1">
      <alignment horizontal="center" vertical="center"/>
      <protection/>
    </xf>
    <xf numFmtId="3" fontId="10" fillId="33" borderId="78" xfId="51" applyNumberFormat="1" applyFont="1" applyFill="1" applyBorder="1" applyAlignment="1">
      <alignment horizontal="center" vertical="center"/>
      <protection/>
    </xf>
    <xf numFmtId="3" fontId="10" fillId="33" borderId="42" xfId="51" applyNumberFormat="1" applyFont="1" applyFill="1" applyBorder="1" applyAlignment="1">
      <alignment vertical="center" wrapText="1"/>
      <protection/>
    </xf>
    <xf numFmtId="3" fontId="10" fillId="33" borderId="79" xfId="51" applyNumberFormat="1" applyFont="1" applyFill="1" applyBorder="1" applyAlignment="1">
      <alignment horizontal="center" vertical="center"/>
      <protection/>
    </xf>
    <xf numFmtId="3" fontId="10" fillId="33" borderId="80" xfId="51" applyNumberFormat="1" applyFont="1" applyFill="1" applyBorder="1" applyAlignment="1">
      <alignment horizontal="center" vertical="center"/>
      <protection/>
    </xf>
    <xf numFmtId="3" fontId="10" fillId="33" borderId="27" xfId="51" applyNumberFormat="1" applyFont="1" applyFill="1" applyBorder="1" applyAlignment="1">
      <alignment horizontal="center" vertical="center"/>
      <protection/>
    </xf>
    <xf numFmtId="3" fontId="10" fillId="33" borderId="11" xfId="51" applyNumberFormat="1" applyFont="1" applyFill="1" applyBorder="1" applyAlignment="1">
      <alignment horizontal="center" vertical="center"/>
      <protection/>
    </xf>
    <xf numFmtId="3" fontId="10" fillId="33" borderId="81" xfId="51" applyNumberFormat="1" applyFont="1" applyFill="1" applyBorder="1" applyAlignment="1">
      <alignment horizontal="center" vertical="center"/>
      <protection/>
    </xf>
    <xf numFmtId="3" fontId="2" fillId="33" borderId="35" xfId="51" applyNumberFormat="1" applyFont="1" applyFill="1" applyBorder="1" applyAlignment="1">
      <alignment horizontal="center" vertical="center"/>
      <protection/>
    </xf>
    <xf numFmtId="3" fontId="2" fillId="33" borderId="82" xfId="51" applyNumberFormat="1" applyFont="1" applyFill="1" applyBorder="1" applyAlignment="1">
      <alignment horizontal="center" vertical="center"/>
      <protection/>
    </xf>
    <xf numFmtId="3" fontId="2" fillId="33" borderId="30" xfId="51" applyNumberFormat="1" applyFont="1" applyFill="1" applyBorder="1" applyAlignment="1">
      <alignment horizontal="center" vertical="center"/>
      <protection/>
    </xf>
    <xf numFmtId="3" fontId="2" fillId="33" borderId="15" xfId="51" applyNumberFormat="1" applyFont="1" applyFill="1" applyBorder="1" applyAlignment="1">
      <alignment horizontal="center" vertical="center"/>
      <protection/>
    </xf>
    <xf numFmtId="3" fontId="2" fillId="33" borderId="37" xfId="51" applyNumberFormat="1" applyFont="1" applyFill="1" applyBorder="1" applyAlignment="1">
      <alignment horizontal="center" vertical="center"/>
      <protection/>
    </xf>
    <xf numFmtId="0" fontId="2" fillId="33" borderId="0" xfId="51" applyFont="1" applyFill="1" applyBorder="1">
      <alignment vertical="center"/>
      <protection/>
    </xf>
    <xf numFmtId="3" fontId="2" fillId="33" borderId="32" xfId="51" applyNumberFormat="1" applyFont="1" applyFill="1" applyBorder="1" applyAlignment="1">
      <alignment horizontal="center" vertical="center"/>
      <protection/>
    </xf>
    <xf numFmtId="3" fontId="10" fillId="33" borderId="42" xfId="51" applyNumberFormat="1" applyFont="1" applyFill="1" applyBorder="1">
      <alignment vertical="center"/>
      <protection/>
    </xf>
    <xf numFmtId="3" fontId="2" fillId="33" borderId="42" xfId="51" applyNumberFormat="1" applyFont="1" applyFill="1" applyBorder="1">
      <alignment vertical="center"/>
      <protection/>
    </xf>
    <xf numFmtId="3" fontId="2" fillId="33" borderId="79" xfId="51" applyNumberFormat="1" applyFont="1" applyFill="1" applyBorder="1" applyAlignment="1">
      <alignment horizontal="center" vertical="center"/>
      <protection/>
    </xf>
    <xf numFmtId="3" fontId="2" fillId="33" borderId="80" xfId="51" applyNumberFormat="1" applyFont="1" applyFill="1" applyBorder="1" applyAlignment="1">
      <alignment horizontal="center" vertical="center"/>
      <protection/>
    </xf>
    <xf numFmtId="3" fontId="2" fillId="33" borderId="22" xfId="51" applyNumberFormat="1" applyFont="1" applyFill="1" applyBorder="1" applyAlignment="1">
      <alignment horizontal="center" vertical="center"/>
      <protection/>
    </xf>
    <xf numFmtId="3" fontId="2" fillId="33" borderId="10" xfId="51" applyNumberFormat="1" applyFont="1" applyFill="1" applyBorder="1" applyAlignment="1">
      <alignment horizontal="center" vertical="center"/>
      <protection/>
    </xf>
    <xf numFmtId="3" fontId="10" fillId="33" borderId="39" xfId="51" applyNumberFormat="1" applyFont="1" applyFill="1" applyBorder="1">
      <alignment vertical="center"/>
      <protection/>
    </xf>
    <xf numFmtId="3" fontId="2" fillId="33" borderId="83" xfId="51" applyNumberFormat="1" applyFont="1" applyFill="1" applyBorder="1">
      <alignment vertical="center"/>
      <protection/>
    </xf>
    <xf numFmtId="3" fontId="2" fillId="33" borderId="84" xfId="51" applyNumberFormat="1" applyFont="1" applyFill="1" applyBorder="1" applyAlignment="1">
      <alignment horizontal="center" vertical="center"/>
      <protection/>
    </xf>
    <xf numFmtId="3" fontId="2" fillId="33" borderId="43" xfId="51" applyNumberFormat="1" applyFont="1" applyFill="1" applyBorder="1" applyAlignment="1">
      <alignment vertical="center" wrapText="1"/>
      <protection/>
    </xf>
    <xf numFmtId="3" fontId="10" fillId="33" borderId="83" xfId="51" applyNumberFormat="1" applyFont="1" applyFill="1" applyBorder="1">
      <alignment vertical="center"/>
      <protection/>
    </xf>
    <xf numFmtId="3" fontId="10" fillId="33" borderId="22" xfId="51" applyNumberFormat="1" applyFont="1" applyFill="1" applyBorder="1" applyAlignment="1">
      <alignment horizontal="center" vertical="center"/>
      <protection/>
    </xf>
    <xf numFmtId="3" fontId="10" fillId="33" borderId="10" xfId="51" applyNumberFormat="1" applyFont="1" applyFill="1" applyBorder="1" applyAlignment="1">
      <alignment horizontal="center" vertical="center"/>
      <protection/>
    </xf>
    <xf numFmtId="3" fontId="10" fillId="33" borderId="85" xfId="51" applyNumberFormat="1" applyFont="1" applyFill="1" applyBorder="1">
      <alignment vertical="center"/>
      <protection/>
    </xf>
    <xf numFmtId="3" fontId="10" fillId="33" borderId="86" xfId="51" applyNumberFormat="1" applyFont="1" applyFill="1" applyBorder="1" applyAlignment="1">
      <alignment horizontal="center" vertical="center"/>
      <protection/>
    </xf>
    <xf numFmtId="3" fontId="10" fillId="33" borderId="87" xfId="51" applyNumberFormat="1" applyFont="1" applyFill="1" applyBorder="1" applyAlignment="1">
      <alignment horizontal="center" vertical="center"/>
      <protection/>
    </xf>
    <xf numFmtId="3" fontId="10" fillId="33" borderId="88" xfId="51" applyNumberFormat="1" applyFont="1" applyFill="1" applyBorder="1" applyAlignment="1">
      <alignment horizontal="center" vertical="center"/>
      <protection/>
    </xf>
    <xf numFmtId="3" fontId="10" fillId="33" borderId="89" xfId="51" applyNumberFormat="1" applyFont="1" applyFill="1" applyBorder="1" applyAlignment="1">
      <alignment horizontal="center" vertical="center"/>
      <protection/>
    </xf>
    <xf numFmtId="3" fontId="10" fillId="33" borderId="90" xfId="51" applyNumberFormat="1" applyFont="1" applyFill="1" applyBorder="1" applyAlignment="1">
      <alignment horizontal="center" vertical="center"/>
      <protection/>
    </xf>
    <xf numFmtId="3" fontId="2" fillId="33" borderId="39" xfId="51" applyNumberFormat="1" applyFont="1" applyFill="1" applyBorder="1" applyAlignment="1">
      <alignment vertical="center" wrapText="1"/>
      <protection/>
    </xf>
    <xf numFmtId="3" fontId="10" fillId="33" borderId="71" xfId="51" applyNumberFormat="1" applyFont="1" applyFill="1" applyBorder="1" applyAlignment="1">
      <alignment horizontal="center" vertical="center"/>
      <protection/>
    </xf>
    <xf numFmtId="3" fontId="10" fillId="33" borderId="91" xfId="51" applyNumberFormat="1" applyFont="1" applyFill="1" applyBorder="1" applyAlignment="1">
      <alignment horizontal="center" vertical="center"/>
      <protection/>
    </xf>
    <xf numFmtId="3" fontId="10" fillId="33" borderId="92" xfId="51" applyNumberFormat="1" applyFont="1" applyFill="1" applyBorder="1" applyAlignment="1">
      <alignment horizontal="center" vertical="center"/>
      <protection/>
    </xf>
    <xf numFmtId="3" fontId="10" fillId="33" borderId="93" xfId="51" applyNumberFormat="1" applyFont="1" applyFill="1" applyBorder="1" applyAlignment="1">
      <alignment horizontal="center" vertical="center"/>
      <protection/>
    </xf>
    <xf numFmtId="3" fontId="2" fillId="33" borderId="94" xfId="51" applyNumberFormat="1" applyFont="1" applyFill="1" applyBorder="1" applyAlignment="1">
      <alignment horizontal="center" vertical="center"/>
      <protection/>
    </xf>
    <xf numFmtId="3" fontId="2" fillId="33" borderId="95" xfId="51" applyNumberFormat="1" applyFont="1" applyFill="1" applyBorder="1" applyAlignment="1">
      <alignment horizontal="center" vertical="center"/>
      <protection/>
    </xf>
    <xf numFmtId="3" fontId="2" fillId="33" borderId="96" xfId="51" applyNumberFormat="1" applyFont="1" applyFill="1" applyBorder="1" applyAlignment="1">
      <alignment horizontal="center" vertical="center"/>
      <protection/>
    </xf>
    <xf numFmtId="3" fontId="2" fillId="33" borderId="97" xfId="51" applyNumberFormat="1" applyFont="1" applyFill="1" applyBorder="1" applyAlignment="1">
      <alignment horizontal="center" vertical="center"/>
      <protection/>
    </xf>
    <xf numFmtId="3" fontId="2" fillId="33" borderId="98" xfId="51" applyNumberFormat="1" applyFont="1" applyFill="1" applyBorder="1" applyAlignment="1">
      <alignment horizontal="center" vertical="center"/>
      <protection/>
    </xf>
    <xf numFmtId="3" fontId="10" fillId="33" borderId="99" xfId="51" applyNumberFormat="1" applyFont="1" applyFill="1" applyBorder="1" applyAlignment="1">
      <alignment horizontal="center" vertical="center"/>
      <protection/>
    </xf>
    <xf numFmtId="3" fontId="10" fillId="33" borderId="100" xfId="51" applyNumberFormat="1" applyFont="1" applyFill="1" applyBorder="1" applyAlignment="1">
      <alignment horizontal="center" vertical="center"/>
      <protection/>
    </xf>
    <xf numFmtId="3" fontId="10" fillId="33" borderId="101" xfId="51" applyNumberFormat="1" applyFont="1" applyFill="1" applyBorder="1" applyAlignment="1">
      <alignment horizontal="center" vertical="center"/>
      <protection/>
    </xf>
    <xf numFmtId="3" fontId="15" fillId="33" borderId="91" xfId="51" applyNumberFormat="1" applyFont="1" applyFill="1" applyBorder="1" applyAlignment="1">
      <alignment horizontal="center" vertical="center"/>
      <protection/>
    </xf>
    <xf numFmtId="3" fontId="15" fillId="33" borderId="92" xfId="51" applyNumberFormat="1" applyFont="1" applyFill="1" applyBorder="1" applyAlignment="1">
      <alignment horizontal="center" vertical="center"/>
      <protection/>
    </xf>
    <xf numFmtId="3" fontId="15" fillId="33" borderId="93" xfId="51" applyNumberFormat="1" applyFont="1" applyFill="1" applyBorder="1" applyAlignment="1">
      <alignment horizontal="center" vertical="center"/>
      <protection/>
    </xf>
    <xf numFmtId="3" fontId="15" fillId="33" borderId="17" xfId="51" applyNumberFormat="1" applyFont="1" applyFill="1" applyBorder="1" applyAlignment="1">
      <alignment horizontal="center" vertical="center"/>
      <protection/>
    </xf>
    <xf numFmtId="3" fontId="15" fillId="33" borderId="16" xfId="51" applyNumberFormat="1" applyFont="1" applyFill="1" applyBorder="1" applyAlignment="1">
      <alignment horizontal="center" vertical="center"/>
      <protection/>
    </xf>
    <xf numFmtId="3" fontId="15" fillId="33" borderId="13" xfId="51" applyNumberFormat="1" applyFont="1" applyFill="1" applyBorder="1" applyAlignment="1">
      <alignment horizontal="center" vertical="center"/>
      <protection/>
    </xf>
    <xf numFmtId="3" fontId="10" fillId="33" borderId="102" xfId="51" applyNumberFormat="1" applyFont="1" applyFill="1" applyBorder="1">
      <alignment vertical="center"/>
      <protection/>
    </xf>
    <xf numFmtId="3" fontId="10" fillId="33" borderId="103" xfId="51" applyNumberFormat="1" applyFont="1" applyFill="1" applyBorder="1" applyAlignment="1">
      <alignment horizontal="center" vertical="center"/>
      <protection/>
    </xf>
    <xf numFmtId="3" fontId="10" fillId="33" borderId="104" xfId="51" applyNumberFormat="1" applyFont="1" applyFill="1" applyBorder="1" applyAlignment="1">
      <alignment horizontal="center" vertical="center"/>
      <protection/>
    </xf>
    <xf numFmtId="3" fontId="16" fillId="0" borderId="105" xfId="51" applyNumberFormat="1" applyFont="1" applyFill="1" applyBorder="1" applyAlignment="1">
      <alignment horizontal="center" vertical="center"/>
      <protection/>
    </xf>
    <xf numFmtId="3" fontId="16" fillId="0" borderId="106" xfId="51" applyNumberFormat="1" applyFont="1" applyFill="1" applyBorder="1" applyAlignment="1">
      <alignment horizontal="center" vertical="center"/>
      <protection/>
    </xf>
    <xf numFmtId="3" fontId="10" fillId="33" borderId="107" xfId="51" applyNumberFormat="1" applyFont="1" applyFill="1" applyBorder="1" applyAlignment="1">
      <alignment horizontal="center" vertical="center"/>
      <protection/>
    </xf>
    <xf numFmtId="3" fontId="10" fillId="33" borderId="108" xfId="51" applyNumberFormat="1" applyFont="1" applyFill="1" applyBorder="1" applyAlignment="1">
      <alignment vertical="center" wrapText="1"/>
      <protection/>
    </xf>
    <xf numFmtId="3" fontId="10" fillId="33" borderId="76" xfId="51" applyNumberFormat="1" applyFont="1" applyFill="1" applyBorder="1" applyAlignment="1">
      <alignment horizontal="center" vertical="center"/>
      <protection/>
    </xf>
    <xf numFmtId="3" fontId="10" fillId="33" borderId="77" xfId="51" applyNumberFormat="1" applyFont="1" applyFill="1" applyBorder="1" applyAlignment="1">
      <alignment horizontal="center" vertical="center"/>
      <protection/>
    </xf>
    <xf numFmtId="3" fontId="16" fillId="33" borderId="17" xfId="51" applyNumberFormat="1" applyFont="1" applyFill="1" applyBorder="1" applyAlignment="1">
      <alignment horizontal="center" vertical="center"/>
      <protection/>
    </xf>
    <xf numFmtId="3" fontId="16" fillId="33" borderId="16" xfId="51" applyNumberFormat="1" applyFont="1" applyFill="1" applyBorder="1" applyAlignment="1">
      <alignment horizontal="center" vertical="center"/>
      <protection/>
    </xf>
    <xf numFmtId="3" fontId="15" fillId="33" borderId="11" xfId="51" applyNumberFormat="1" applyFont="1" applyFill="1" applyBorder="1" applyAlignment="1">
      <alignment horizontal="center" vertical="center"/>
      <protection/>
    </xf>
    <xf numFmtId="3" fontId="10" fillId="33" borderId="72" xfId="51" applyNumberFormat="1" applyFont="1" applyFill="1" applyBorder="1" applyAlignment="1">
      <alignment horizontal="center" vertical="center"/>
      <protection/>
    </xf>
    <xf numFmtId="3" fontId="16" fillId="33" borderId="22" xfId="51" applyNumberFormat="1" applyFont="1" applyFill="1" applyBorder="1" applyAlignment="1">
      <alignment horizontal="center" vertical="center"/>
      <protection/>
    </xf>
    <xf numFmtId="3" fontId="16" fillId="33" borderId="10" xfId="51" applyNumberFormat="1" applyFont="1" applyFill="1" applyBorder="1" applyAlignment="1">
      <alignment horizontal="center" vertical="center"/>
      <protection/>
    </xf>
    <xf numFmtId="3" fontId="16" fillId="33" borderId="11" xfId="51" applyNumberFormat="1" applyFont="1" applyFill="1" applyBorder="1" applyAlignment="1">
      <alignment horizontal="center" vertical="center"/>
      <protection/>
    </xf>
    <xf numFmtId="3" fontId="10" fillId="33" borderId="82" xfId="51" applyNumberFormat="1" applyFont="1" applyFill="1" applyBorder="1" applyAlignment="1">
      <alignment horizontal="center" vertical="center"/>
      <protection/>
    </xf>
    <xf numFmtId="3" fontId="16" fillId="33" borderId="30" xfId="51" applyNumberFormat="1" applyFont="1" applyFill="1" applyBorder="1" applyAlignment="1">
      <alignment horizontal="center" vertical="center"/>
      <protection/>
    </xf>
    <xf numFmtId="3" fontId="16" fillId="33" borderId="15" xfId="51" applyNumberFormat="1" applyFont="1" applyFill="1" applyBorder="1" applyAlignment="1">
      <alignment horizontal="center" vertical="center"/>
      <protection/>
    </xf>
    <xf numFmtId="3" fontId="10" fillId="33" borderId="95" xfId="51" applyNumberFormat="1" applyFont="1" applyFill="1" applyBorder="1" applyAlignment="1">
      <alignment horizontal="center" vertical="center"/>
      <protection/>
    </xf>
    <xf numFmtId="3" fontId="10" fillId="33" borderId="85" xfId="51" applyNumberFormat="1" applyFont="1" applyFill="1" applyBorder="1" applyAlignment="1">
      <alignment vertical="center" wrapText="1"/>
      <protection/>
    </xf>
    <xf numFmtId="3" fontId="16" fillId="33" borderId="100" xfId="51" applyNumberFormat="1" applyFont="1" applyFill="1" applyBorder="1" applyAlignment="1">
      <alignment horizontal="center" vertical="center"/>
      <protection/>
    </xf>
    <xf numFmtId="3" fontId="16" fillId="33" borderId="101" xfId="51" applyNumberFormat="1" applyFont="1" applyFill="1" applyBorder="1" applyAlignment="1">
      <alignment horizontal="center" vertical="center"/>
      <protection/>
    </xf>
    <xf numFmtId="3" fontId="2" fillId="33" borderId="0" xfId="51" applyNumberFormat="1" applyFont="1" applyFill="1" applyBorder="1" applyAlignment="1">
      <alignment vertical="center"/>
      <protection/>
    </xf>
    <xf numFmtId="3" fontId="10" fillId="33" borderId="0" xfId="51" applyNumberFormat="1" applyFont="1" applyFill="1" applyBorder="1" applyAlignment="1">
      <alignment horizontal="center" vertical="center"/>
      <protection/>
    </xf>
    <xf numFmtId="3" fontId="16" fillId="33" borderId="0" xfId="51" applyNumberFormat="1" applyFont="1" applyFill="1" applyBorder="1" applyAlignment="1">
      <alignment horizontal="center" vertical="center"/>
      <protection/>
    </xf>
    <xf numFmtId="3" fontId="2" fillId="33" borderId="0" xfId="51" applyNumberFormat="1" applyFont="1" applyFill="1" applyBorder="1">
      <alignment vertical="center"/>
      <protection/>
    </xf>
    <xf numFmtId="0" fontId="8" fillId="0" borderId="109" xfId="51" applyFont="1" applyBorder="1" applyAlignment="1">
      <alignment horizontal="center" vertical="center"/>
      <protection/>
    </xf>
    <xf numFmtId="3" fontId="2" fillId="33" borderId="97" xfId="51" applyNumberFormat="1" applyFont="1" applyFill="1" applyBorder="1" applyAlignment="1">
      <alignment horizontal="center" vertical="center" wrapText="1"/>
      <protection/>
    </xf>
    <xf numFmtId="3" fontId="16" fillId="33" borderId="105" xfId="51" applyNumberFormat="1" applyFont="1" applyFill="1" applyBorder="1" applyAlignment="1">
      <alignment horizontal="center" vertical="center"/>
      <protection/>
    </xf>
    <xf numFmtId="3" fontId="16" fillId="33" borderId="106" xfId="51" applyNumberFormat="1" applyFont="1" applyFill="1" applyBorder="1" applyAlignment="1">
      <alignment horizontal="center" vertical="center"/>
      <protection/>
    </xf>
    <xf numFmtId="3" fontId="16" fillId="33" borderId="89" xfId="51" applyNumberFormat="1" applyFont="1" applyFill="1" applyBorder="1" applyAlignment="1">
      <alignment horizontal="center" vertical="center"/>
      <protection/>
    </xf>
    <xf numFmtId="3" fontId="2" fillId="33" borderId="95" xfId="51" applyNumberFormat="1" applyFont="1" applyFill="1" applyBorder="1" applyAlignment="1">
      <alignment horizontal="center" vertical="center" wrapText="1"/>
      <protection/>
    </xf>
    <xf numFmtId="3" fontId="2" fillId="33" borderId="110" xfId="51" applyNumberFormat="1" applyFont="1" applyFill="1" applyBorder="1" applyAlignment="1">
      <alignment horizontal="center" vertical="center"/>
      <protection/>
    </xf>
    <xf numFmtId="3" fontId="2" fillId="33" borderId="92" xfId="51" applyNumberFormat="1" applyFont="1" applyFill="1" applyBorder="1" applyAlignment="1">
      <alignment horizontal="center" vertical="center"/>
      <protection/>
    </xf>
    <xf numFmtId="3" fontId="2" fillId="33" borderId="73" xfId="51" applyNumberFormat="1" applyFont="1" applyFill="1" applyBorder="1" applyAlignment="1">
      <alignment horizontal="center" vertical="center"/>
      <protection/>
    </xf>
    <xf numFmtId="3" fontId="2" fillId="33" borderId="75" xfId="51" applyNumberFormat="1" applyFont="1" applyFill="1" applyBorder="1" applyAlignment="1">
      <alignment horizontal="center" vertical="center"/>
      <protection/>
    </xf>
    <xf numFmtId="3" fontId="2" fillId="33" borderId="111" xfId="51" applyNumberFormat="1" applyFont="1" applyFill="1" applyBorder="1" applyAlignment="1">
      <alignment horizontal="center" vertical="center"/>
      <protection/>
    </xf>
    <xf numFmtId="3" fontId="2" fillId="33" borderId="99" xfId="51" applyNumberFormat="1" applyFont="1" applyFill="1" applyBorder="1" applyAlignment="1">
      <alignment horizontal="center" vertical="center"/>
      <protection/>
    </xf>
    <xf numFmtId="179" fontId="2" fillId="33" borderId="0" xfId="51" applyNumberFormat="1" applyFont="1" applyFill="1" applyBorder="1">
      <alignment vertical="center"/>
      <protection/>
    </xf>
    <xf numFmtId="3" fontId="2" fillId="33" borderId="0" xfId="51" applyNumberFormat="1" applyFont="1" applyFill="1" applyAlignment="1">
      <alignment horizontal="right"/>
      <protection/>
    </xf>
    <xf numFmtId="3" fontId="2" fillId="33" borderId="78" xfId="51" applyNumberFormat="1" applyFont="1" applyFill="1" applyBorder="1" applyAlignment="1">
      <alignment horizontal="center" vertical="center"/>
      <protection/>
    </xf>
    <xf numFmtId="3" fontId="10" fillId="33" borderId="112" xfId="51" applyNumberFormat="1" applyFont="1" applyFill="1" applyBorder="1" applyAlignment="1">
      <alignment horizontal="center" vertical="center"/>
      <protection/>
    </xf>
    <xf numFmtId="3" fontId="10" fillId="33" borderId="60" xfId="51" applyNumberFormat="1" applyFont="1" applyFill="1" applyBorder="1" applyAlignment="1">
      <alignment horizontal="right" vertical="center"/>
      <protection/>
    </xf>
    <xf numFmtId="0" fontId="10" fillId="0" borderId="61" xfId="51" applyFont="1" applyBorder="1" applyAlignment="1">
      <alignment horizontal="center" vertical="center"/>
      <protection/>
    </xf>
    <xf numFmtId="3" fontId="10" fillId="33" borderId="39" xfId="51" applyNumberFormat="1" applyFont="1" applyFill="1" applyBorder="1" applyAlignment="1">
      <alignment/>
      <protection/>
    </xf>
    <xf numFmtId="3" fontId="2" fillId="33" borderId="0" xfId="51" applyNumberFormat="1" applyFont="1" applyFill="1" applyBorder="1" applyAlignment="1">
      <alignment horizontal="center" vertical="center" wrapText="1"/>
      <protection/>
    </xf>
    <xf numFmtId="3" fontId="10" fillId="33" borderId="0" xfId="51" applyNumberFormat="1" applyFont="1" applyFill="1" applyBorder="1" applyAlignment="1">
      <alignment vertical="center"/>
      <protection/>
    </xf>
    <xf numFmtId="3" fontId="2" fillId="33" borderId="68" xfId="51" applyNumberFormat="1" applyFont="1" applyFill="1" applyBorder="1" applyAlignment="1">
      <alignment horizontal="center" vertical="center"/>
      <protection/>
    </xf>
    <xf numFmtId="179" fontId="2" fillId="33" borderId="0" xfId="51" applyNumberFormat="1" applyFont="1" applyFill="1">
      <alignment vertical="center"/>
      <protection/>
    </xf>
    <xf numFmtId="187" fontId="2" fillId="33" borderId="0" xfId="54" applyNumberFormat="1" applyFont="1" applyFill="1" applyAlignment="1">
      <alignment vertical="center"/>
    </xf>
    <xf numFmtId="10" fontId="2" fillId="33" borderId="0" xfId="54" applyNumberFormat="1" applyFont="1" applyFill="1" applyAlignment="1">
      <alignment vertical="center"/>
    </xf>
    <xf numFmtId="0" fontId="2" fillId="0" borderId="113" xfId="0" applyFont="1" applyBorder="1" applyAlignment="1">
      <alignment horizontal="center"/>
    </xf>
    <xf numFmtId="0" fontId="2" fillId="0" borderId="114" xfId="0" applyFont="1" applyBorder="1" applyAlignment="1">
      <alignment horizontal="center"/>
    </xf>
    <xf numFmtId="174" fontId="2" fillId="0" borderId="113" xfId="0" applyNumberFormat="1" applyFont="1" applyBorder="1" applyAlignment="1">
      <alignment horizontal="center"/>
    </xf>
    <xf numFmtId="174" fontId="2" fillId="0" borderId="114" xfId="0" applyNumberFormat="1" applyFont="1" applyBorder="1" applyAlignment="1">
      <alignment horizontal="center"/>
    </xf>
    <xf numFmtId="0" fontId="2" fillId="0" borderId="11" xfId="0" applyFont="1" applyBorder="1" applyAlignment="1">
      <alignment horizontal="center"/>
    </xf>
    <xf numFmtId="0" fontId="2" fillId="0" borderId="27" xfId="0" applyFont="1" applyBorder="1" applyAlignment="1">
      <alignment horizontal="center"/>
    </xf>
    <xf numFmtId="0" fontId="2" fillId="0" borderId="115" xfId="0" applyFont="1" applyBorder="1" applyAlignment="1">
      <alignment horizontal="center"/>
    </xf>
    <xf numFmtId="0" fontId="2" fillId="33" borderId="18" xfId="0" applyFont="1" applyFill="1" applyBorder="1" applyAlignment="1">
      <alignment horizontal="center" wrapText="1"/>
    </xf>
    <xf numFmtId="0" fontId="2" fillId="0" borderId="24" xfId="0" applyFont="1" applyBorder="1" applyAlignment="1">
      <alignment/>
    </xf>
    <xf numFmtId="0" fontId="2" fillId="33" borderId="28" xfId="0" applyFont="1" applyFill="1" applyBorder="1" applyAlignment="1">
      <alignment horizontal="right"/>
    </xf>
    <xf numFmtId="0" fontId="2" fillId="0" borderId="28" xfId="0" applyFont="1" applyBorder="1" applyAlignment="1">
      <alignment/>
    </xf>
    <xf numFmtId="0" fontId="2" fillId="0" borderId="28" xfId="0" applyFont="1" applyBorder="1" applyAlignment="1">
      <alignment horizontal="right"/>
    </xf>
    <xf numFmtId="0" fontId="2" fillId="33" borderId="0" xfId="0" applyFont="1" applyFill="1" applyBorder="1" applyAlignment="1">
      <alignment horizontal="right"/>
    </xf>
    <xf numFmtId="0" fontId="3" fillId="0" borderId="0" xfId="0" applyFont="1" applyAlignment="1">
      <alignment horizontal="left" wrapText="1"/>
    </xf>
    <xf numFmtId="0" fontId="3" fillId="33" borderId="28" xfId="0" applyFont="1" applyFill="1" applyBorder="1" applyAlignment="1">
      <alignment horizontal="right"/>
    </xf>
    <xf numFmtId="0" fontId="2" fillId="0" borderId="0" xfId="0" applyFont="1" applyAlignment="1">
      <alignment horizontal="left" wrapText="1"/>
    </xf>
    <xf numFmtId="0" fontId="2" fillId="0" borderId="0" xfId="0" applyFont="1" applyAlignment="1">
      <alignment horizontal="left"/>
    </xf>
    <xf numFmtId="0" fontId="2" fillId="0" borderId="0" xfId="0" applyFont="1" applyBorder="1" applyAlignment="1">
      <alignment horizontal="right"/>
    </xf>
    <xf numFmtId="0" fontId="2" fillId="0" borderId="0" xfId="0" applyFont="1" applyBorder="1" applyAlignment="1">
      <alignment/>
    </xf>
    <xf numFmtId="0" fontId="2" fillId="0" borderId="15" xfId="0" applyFont="1" applyBorder="1" applyAlignment="1">
      <alignment horizontal="center" vertical="center" wrapText="1"/>
    </xf>
    <xf numFmtId="0" fontId="0" fillId="0" borderId="16" xfId="0" applyFont="1" applyBorder="1" applyAlignment="1">
      <alignment/>
    </xf>
    <xf numFmtId="0" fontId="2" fillId="0" borderId="22" xfId="0" applyFont="1" applyBorder="1" applyAlignment="1">
      <alignment horizontal="center"/>
    </xf>
    <xf numFmtId="0" fontId="0" fillId="0" borderId="28" xfId="0" applyFont="1" applyBorder="1" applyAlignment="1">
      <alignment/>
    </xf>
    <xf numFmtId="0" fontId="2" fillId="0" borderId="27" xfId="0" applyFont="1" applyBorder="1" applyAlignment="1">
      <alignment horizontal="center" wrapText="1"/>
    </xf>
    <xf numFmtId="0" fontId="2" fillId="0" borderId="42" xfId="0" applyFont="1" applyBorder="1" applyAlignment="1">
      <alignment horizontal="center" wrapText="1"/>
    </xf>
    <xf numFmtId="0" fontId="2" fillId="0" borderId="79" xfId="0" applyFont="1" applyFill="1" applyBorder="1" applyAlignment="1">
      <alignment horizontal="center" wrapText="1"/>
    </xf>
    <xf numFmtId="0" fontId="2" fillId="0" borderId="28" xfId="0" applyFont="1" applyBorder="1" applyAlignment="1">
      <alignment horizontal="right" vertical="center"/>
    </xf>
    <xf numFmtId="0" fontId="2" fillId="33" borderId="27" xfId="0" applyFont="1" applyFill="1" applyBorder="1" applyAlignment="1">
      <alignment horizontal="center"/>
    </xf>
    <xf numFmtId="0" fontId="2" fillId="33" borderId="22" xfId="0" applyFont="1" applyFill="1" applyBorder="1" applyAlignment="1">
      <alignment horizontal="center"/>
    </xf>
    <xf numFmtId="0" fontId="2" fillId="33" borderId="44" xfId="0" applyFont="1" applyFill="1" applyBorder="1" applyAlignment="1">
      <alignment horizontal="center" wrapText="1"/>
    </xf>
    <xf numFmtId="0" fontId="2" fillId="33" borderId="116" xfId="0" applyFont="1" applyFill="1" applyBorder="1" applyAlignment="1">
      <alignment/>
    </xf>
    <xf numFmtId="0" fontId="2" fillId="0" borderId="0" xfId="0" applyFont="1" applyAlignment="1">
      <alignment horizontal="right" vertical="center"/>
    </xf>
    <xf numFmtId="0" fontId="2" fillId="33" borderId="10" xfId="0" applyFont="1" applyFill="1" applyBorder="1" applyAlignment="1">
      <alignment horizontal="left" vertical="center"/>
    </xf>
    <xf numFmtId="0" fontId="2" fillId="33" borderId="0" xfId="0" applyFont="1" applyFill="1" applyBorder="1" applyAlignment="1">
      <alignment horizontal="right" vertical="center" wrapText="1"/>
    </xf>
    <xf numFmtId="0" fontId="3" fillId="33" borderId="10" xfId="0" applyFont="1" applyFill="1" applyBorder="1" applyAlignment="1">
      <alignment horizontal="left" vertical="center"/>
    </xf>
    <xf numFmtId="0" fontId="10" fillId="33" borderId="10" xfId="0" applyFont="1" applyFill="1" applyBorder="1" applyAlignment="1">
      <alignment horizontal="left" vertical="center"/>
    </xf>
    <xf numFmtId="0" fontId="2" fillId="33" borderId="16" xfId="0" applyFont="1" applyFill="1" applyBorder="1" applyAlignment="1">
      <alignment horizontal="left" vertical="center"/>
    </xf>
    <xf numFmtId="0" fontId="10" fillId="33" borderId="23" xfId="0" applyFont="1" applyFill="1" applyBorder="1" applyAlignment="1">
      <alignment horizontal="left" vertical="center"/>
    </xf>
    <xf numFmtId="0" fontId="2" fillId="33" borderId="30" xfId="0" applyFont="1" applyFill="1" applyBorder="1" applyAlignment="1">
      <alignment horizontal="left" vertical="center"/>
    </xf>
    <xf numFmtId="0" fontId="4" fillId="0" borderId="0" xfId="0" applyFont="1" applyBorder="1" applyAlignment="1">
      <alignment horizontal="right" vertical="center"/>
    </xf>
    <xf numFmtId="0" fontId="2" fillId="0" borderId="0" xfId="0" applyFont="1" applyBorder="1" applyAlignment="1">
      <alignment wrapText="1"/>
    </xf>
    <xf numFmtId="1" fontId="2" fillId="33" borderId="28" xfId="0" applyNumberFormat="1" applyFont="1" applyFill="1" applyBorder="1" applyAlignment="1">
      <alignment horizontal="right"/>
    </xf>
    <xf numFmtId="1" fontId="2" fillId="33" borderId="11" xfId="0" applyNumberFormat="1" applyFont="1" applyFill="1" applyBorder="1" applyAlignment="1">
      <alignment horizontal="center"/>
    </xf>
    <xf numFmtId="1" fontId="2" fillId="33" borderId="22" xfId="0" applyNumberFormat="1" applyFont="1" applyFill="1" applyBorder="1" applyAlignment="1">
      <alignment horizontal="center"/>
    </xf>
    <xf numFmtId="0" fontId="2" fillId="0" borderId="0" xfId="0" applyFont="1" applyFill="1" applyBorder="1" applyAlignment="1">
      <alignment horizontal="right"/>
    </xf>
    <xf numFmtId="0" fontId="2" fillId="0" borderId="28" xfId="0" applyFont="1" applyFill="1" applyBorder="1" applyAlignment="1">
      <alignment horizontal="right"/>
    </xf>
    <xf numFmtId="0" fontId="2" fillId="0" borderId="28" xfId="0" applyFont="1" applyFill="1" applyBorder="1" applyAlignment="1">
      <alignment/>
    </xf>
    <xf numFmtId="0" fontId="10" fillId="0" borderId="0" xfId="0" applyFont="1" applyFill="1" applyAlignment="1">
      <alignment wrapText="1"/>
    </xf>
    <xf numFmtId="0" fontId="10" fillId="33" borderId="0" xfId="0" applyFont="1" applyFill="1" applyAlignment="1">
      <alignment wrapText="1"/>
    </xf>
    <xf numFmtId="0" fontId="2" fillId="33" borderId="28" xfId="0" applyFont="1" applyFill="1" applyBorder="1" applyAlignment="1">
      <alignment/>
    </xf>
    <xf numFmtId="0" fontId="2" fillId="0" borderId="28" xfId="51" applyFont="1" applyBorder="1" applyAlignment="1">
      <alignment horizontal="right" vertical="center"/>
      <protection/>
    </xf>
    <xf numFmtId="0" fontId="2" fillId="0" borderId="28" xfId="51" applyFont="1" applyBorder="1" applyAlignment="1">
      <alignment vertical="center"/>
      <protection/>
    </xf>
    <xf numFmtId="0" fontId="2" fillId="33" borderId="28" xfId="51" applyFont="1" applyFill="1" applyBorder="1" applyAlignment="1">
      <alignment horizontal="right" vertical="center"/>
      <protection/>
    </xf>
    <xf numFmtId="0" fontId="2" fillId="33" borderId="28" xfId="51" applyFont="1" applyFill="1" applyBorder="1" applyAlignment="1">
      <alignment vertical="center"/>
      <protection/>
    </xf>
    <xf numFmtId="3" fontId="8" fillId="33" borderId="70" xfId="51" applyNumberFormat="1" applyFont="1" applyFill="1" applyBorder="1" applyAlignment="1">
      <alignment horizontal="center" vertical="center" wrapText="1"/>
      <protection/>
    </xf>
    <xf numFmtId="0" fontId="8" fillId="0" borderId="117" xfId="51" applyFont="1" applyBorder="1" applyAlignment="1">
      <alignment horizontal="center" vertical="center" wrapText="1"/>
      <protection/>
    </xf>
    <xf numFmtId="3" fontId="8" fillId="33" borderId="61" xfId="51" applyNumberFormat="1" applyFont="1" applyFill="1" applyBorder="1" applyAlignment="1">
      <alignment horizontal="center" vertical="center"/>
      <protection/>
    </xf>
    <xf numFmtId="0" fontId="8" fillId="0" borderId="61" xfId="51" applyFont="1" applyBorder="1" applyAlignment="1">
      <alignment horizontal="center" vertical="center"/>
      <protection/>
    </xf>
    <xf numFmtId="3" fontId="10" fillId="33" borderId="62" xfId="51" applyNumberFormat="1" applyFont="1" applyFill="1" applyBorder="1" applyAlignment="1">
      <alignment horizontal="center" vertical="center"/>
      <protection/>
    </xf>
    <xf numFmtId="3" fontId="10" fillId="33" borderId="68" xfId="51" applyNumberFormat="1" applyFont="1" applyFill="1" applyBorder="1" applyAlignment="1">
      <alignment horizontal="center" vertical="center"/>
      <protection/>
    </xf>
    <xf numFmtId="3" fontId="8" fillId="33" borderId="118" xfId="51" applyNumberFormat="1" applyFont="1" applyFill="1" applyBorder="1" applyAlignment="1">
      <alignment horizontal="center" vertical="center"/>
      <protection/>
    </xf>
    <xf numFmtId="0" fontId="8" fillId="0" borderId="119" xfId="51" applyFont="1" applyBorder="1" applyAlignment="1">
      <alignment horizontal="center" vertical="center"/>
      <protection/>
    </xf>
    <xf numFmtId="3" fontId="10" fillId="33" borderId="70" xfId="51" applyNumberFormat="1" applyFont="1" applyFill="1" applyBorder="1" applyAlignment="1">
      <alignment horizontal="center" vertical="center" wrapText="1"/>
      <protection/>
    </xf>
    <xf numFmtId="0" fontId="10" fillId="0" borderId="117" xfId="51" applyFont="1" applyBorder="1" applyAlignment="1">
      <alignment horizontal="center" vertical="center" wrapText="1"/>
      <protection/>
    </xf>
    <xf numFmtId="3" fontId="10" fillId="33" borderId="61" xfId="51" applyNumberFormat="1" applyFont="1" applyFill="1" applyBorder="1" applyAlignment="1">
      <alignment horizontal="center" vertical="center"/>
      <protection/>
    </xf>
    <xf numFmtId="0" fontId="10" fillId="0" borderId="61" xfId="51" applyFont="1" applyBorder="1" applyAlignment="1">
      <alignment horizontal="center" vertical="center"/>
      <protection/>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_CS2007C-tab-det_envoi_membres" xfId="51"/>
    <cellStyle name="Normal_golfouse" xfId="52"/>
    <cellStyle name="Note"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styles" Target="styles.xml" /><Relationship Id="rId71" Type="http://schemas.openxmlformats.org/officeDocument/2006/relationships/sharedStrings" Target="sharedStrings.xml" /><Relationship Id="rId7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314325</xdr:colOff>
      <xdr:row>42</xdr:row>
      <xdr:rowOff>114300</xdr:rowOff>
    </xdr:from>
    <xdr:ext cx="3838575" cy="428625"/>
    <xdr:sp fLocksText="0">
      <xdr:nvSpPr>
        <xdr:cNvPr id="1" name="Text Box 18"/>
        <xdr:cNvSpPr txBox="1">
          <a:spLocks noChangeArrowheads="1"/>
        </xdr:cNvSpPr>
      </xdr:nvSpPr>
      <xdr:spPr>
        <a:xfrm>
          <a:off x="5505450" y="6619875"/>
          <a:ext cx="3838575"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0</xdr:row>
      <xdr:rowOff>0</xdr:rowOff>
    </xdr:from>
    <xdr:ext cx="2286000" cy="152400"/>
    <xdr:sp fLocksText="0">
      <xdr:nvSpPr>
        <xdr:cNvPr id="1" name="Text Box 21"/>
        <xdr:cNvSpPr txBox="1">
          <a:spLocks noChangeArrowheads="1"/>
        </xdr:cNvSpPr>
      </xdr:nvSpPr>
      <xdr:spPr>
        <a:xfrm>
          <a:off x="19050" y="0"/>
          <a:ext cx="22860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171450</xdr:colOff>
      <xdr:row>22</xdr:row>
      <xdr:rowOff>47625</xdr:rowOff>
    </xdr:from>
    <xdr:ext cx="4305300" cy="342900"/>
    <xdr:sp fLocksText="0">
      <xdr:nvSpPr>
        <xdr:cNvPr id="1" name="Text Box 4"/>
        <xdr:cNvSpPr txBox="1">
          <a:spLocks noChangeArrowheads="1"/>
        </xdr:cNvSpPr>
      </xdr:nvSpPr>
      <xdr:spPr>
        <a:xfrm>
          <a:off x="171450" y="3343275"/>
          <a:ext cx="43053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24</xdr:row>
      <xdr:rowOff>123825</xdr:rowOff>
    </xdr:from>
    <xdr:ext cx="2743200" cy="314325"/>
    <xdr:sp fLocksText="0">
      <xdr:nvSpPr>
        <xdr:cNvPr id="1" name="Text Box 2"/>
        <xdr:cNvSpPr txBox="1">
          <a:spLocks noChangeArrowheads="1"/>
        </xdr:cNvSpPr>
      </xdr:nvSpPr>
      <xdr:spPr>
        <a:xfrm>
          <a:off x="95250" y="3609975"/>
          <a:ext cx="27432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14</xdr:row>
      <xdr:rowOff>9525</xdr:rowOff>
    </xdr:from>
    <xdr:ext cx="3314700" cy="209550"/>
    <xdr:sp fLocksText="0">
      <xdr:nvSpPr>
        <xdr:cNvPr id="1" name="Text Box 2"/>
        <xdr:cNvSpPr txBox="1">
          <a:spLocks noChangeArrowheads="1"/>
        </xdr:cNvSpPr>
      </xdr:nvSpPr>
      <xdr:spPr>
        <a:xfrm>
          <a:off x="66675" y="2181225"/>
          <a:ext cx="33147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xdr:colOff>
      <xdr:row>18</xdr:row>
      <xdr:rowOff>133350</xdr:rowOff>
    </xdr:from>
    <xdr:ext cx="1276350" cy="152400"/>
    <xdr:sp fLocksText="0">
      <xdr:nvSpPr>
        <xdr:cNvPr id="1" name="Text Box 2"/>
        <xdr:cNvSpPr txBox="1">
          <a:spLocks noChangeArrowheads="1"/>
        </xdr:cNvSpPr>
      </xdr:nvSpPr>
      <xdr:spPr>
        <a:xfrm>
          <a:off x="781050" y="2781300"/>
          <a:ext cx="12763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xdr:colOff>
      <xdr:row>16</xdr:row>
      <xdr:rowOff>85725</xdr:rowOff>
    </xdr:from>
    <xdr:ext cx="1276350" cy="152400"/>
    <xdr:sp fLocksText="0">
      <xdr:nvSpPr>
        <xdr:cNvPr id="2" name="Text Box 3"/>
        <xdr:cNvSpPr txBox="1">
          <a:spLocks noChangeArrowheads="1"/>
        </xdr:cNvSpPr>
      </xdr:nvSpPr>
      <xdr:spPr>
        <a:xfrm>
          <a:off x="800100" y="2447925"/>
          <a:ext cx="12763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2</xdr:row>
      <xdr:rowOff>0</xdr:rowOff>
    </xdr:from>
    <xdr:ext cx="76200" cy="200025"/>
    <xdr:sp fLocksText="0">
      <xdr:nvSpPr>
        <xdr:cNvPr id="1" name="Text Box 1"/>
        <xdr:cNvSpPr txBox="1">
          <a:spLocks noChangeArrowheads="1"/>
        </xdr:cNvSpPr>
      </xdr:nvSpPr>
      <xdr:spPr>
        <a:xfrm>
          <a:off x="19050" y="285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180975</xdr:colOff>
      <xdr:row>1</xdr:row>
      <xdr:rowOff>0</xdr:rowOff>
    </xdr:from>
    <xdr:ext cx="5524500" cy="304800"/>
    <xdr:sp>
      <xdr:nvSpPr>
        <xdr:cNvPr id="1" name="Text Box 1"/>
        <xdr:cNvSpPr txBox="1">
          <a:spLocks noChangeArrowheads="1"/>
        </xdr:cNvSpPr>
      </xdr:nvSpPr>
      <xdr:spPr>
        <a:xfrm>
          <a:off x="180975" y="142875"/>
          <a:ext cx="5524500" cy="304800"/>
        </a:xfrm>
        <a:prstGeom prst="rect">
          <a:avLst/>
        </a:prstGeom>
        <a:noFill/>
        <a:ln w="9525" cmpd="sng">
          <a:noFill/>
        </a:ln>
      </xdr:spPr>
      <xdr:txBody>
        <a:bodyPr vertOverflow="clip" wrap="square" lIns="18288" tIns="0" rIns="0" bIns="0"/>
        <a:p>
          <a:pPr algn="ctr">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5705475" cy="333375"/>
    <xdr:sp>
      <xdr:nvSpPr>
        <xdr:cNvPr id="2" name="Text Box 2"/>
        <xdr:cNvSpPr txBox="1">
          <a:spLocks noChangeArrowheads="1"/>
        </xdr:cNvSpPr>
      </xdr:nvSpPr>
      <xdr:spPr>
        <a:xfrm>
          <a:off x="0" y="142875"/>
          <a:ext cx="5705475" cy="333375"/>
        </a:xfrm>
        <a:prstGeom prst="rect">
          <a:avLst/>
        </a:prstGeom>
        <a:noFill/>
        <a:ln w="9525" cmpd="sng">
          <a:noFill/>
        </a:ln>
      </xdr:spPr>
      <xdr:txBody>
        <a:bodyPr vertOverflow="clip" wrap="square" lIns="18288" tIns="0" rIns="0" bIns="0"/>
        <a:p>
          <a:pPr algn="ctr">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8.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2.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19"/>
  <sheetViews>
    <sheetView tabSelected="1" zoomScalePageLayoutView="0" workbookViewId="0" topLeftCell="A1">
      <selection activeCell="A1" sqref="A1"/>
    </sheetView>
  </sheetViews>
  <sheetFormatPr defaultColWidth="11.421875" defaultRowHeight="12.75"/>
  <cols>
    <col min="1" max="1" width="41.8515625" style="6" customWidth="1"/>
    <col min="2" max="2" width="10.421875" style="6" customWidth="1"/>
    <col min="3" max="16384" width="11.421875" style="6" customWidth="1"/>
  </cols>
  <sheetData>
    <row r="1" spans="1:3" ht="11.25">
      <c r="A1" s="10" t="s">
        <v>264</v>
      </c>
      <c r="C1" s="7"/>
    </row>
    <row r="2" ht="16.5" customHeight="1"/>
    <row r="3" spans="1:2" ht="15" customHeight="1">
      <c r="A3" s="8"/>
      <c r="B3" s="56">
        <v>2006</v>
      </c>
    </row>
    <row r="4" spans="1:3" s="10" customFormat="1" ht="15" customHeight="1">
      <c r="A4" s="9" t="s">
        <v>95</v>
      </c>
      <c r="B4" s="15">
        <f>B5+B6</f>
        <v>0.15665972644378018</v>
      </c>
      <c r="C4" s="362"/>
    </row>
    <row r="5" spans="1:3" ht="15" customHeight="1">
      <c r="A5" s="11" t="s">
        <v>229</v>
      </c>
      <c r="B5" s="16">
        <v>0.08593682517936302</v>
      </c>
      <c r="C5" s="362"/>
    </row>
    <row r="6" spans="1:3" ht="15" customHeight="1">
      <c r="A6" s="11" t="s">
        <v>230</v>
      </c>
      <c r="B6" s="16">
        <v>0.07072290126441715</v>
      </c>
      <c r="C6" s="362"/>
    </row>
    <row r="7" spans="1:3" ht="6" customHeight="1">
      <c r="A7" s="12"/>
      <c r="B7" s="17"/>
      <c r="C7" s="362"/>
    </row>
    <row r="8" spans="1:3" s="10" customFormat="1" ht="15" customHeight="1">
      <c r="A8" s="13" t="s">
        <v>2</v>
      </c>
      <c r="B8" s="15">
        <f>SUM(B9:B13)</f>
        <v>0.4063473107611453</v>
      </c>
      <c r="C8" s="362"/>
    </row>
    <row r="9" spans="1:3" ht="15" customHeight="1">
      <c r="A9" s="11" t="s">
        <v>3</v>
      </c>
      <c r="B9" s="16">
        <v>0.17375837136961478</v>
      </c>
      <c r="C9" s="362"/>
    </row>
    <row r="10" spans="1:3" ht="15" customHeight="1">
      <c r="A10" s="11" t="s">
        <v>4</v>
      </c>
      <c r="B10" s="16">
        <v>0.0505088005363651</v>
      </c>
      <c r="C10" s="362"/>
    </row>
    <row r="11" spans="1:3" ht="15" customHeight="1">
      <c r="A11" s="11" t="s">
        <v>5</v>
      </c>
      <c r="B11" s="16">
        <v>0.14025430648594883</v>
      </c>
      <c r="C11" s="362"/>
    </row>
    <row r="12" spans="1:3" ht="15" customHeight="1">
      <c r="A12" s="11" t="s">
        <v>6</v>
      </c>
      <c r="B12" s="16">
        <v>0.041825832369216547</v>
      </c>
      <c r="C12" s="362"/>
    </row>
    <row r="13" spans="1:3" ht="3" customHeight="1">
      <c r="A13" s="12"/>
      <c r="B13" s="16"/>
      <c r="C13" s="362"/>
    </row>
    <row r="14" spans="1:3" s="10" customFormat="1" ht="15" customHeight="1">
      <c r="A14" s="13" t="s">
        <v>8</v>
      </c>
      <c r="B14" s="15">
        <v>0.004929265043012011</v>
      </c>
      <c r="C14" s="362"/>
    </row>
    <row r="15" spans="1:3" s="10" customFormat="1" ht="15" customHeight="1">
      <c r="A15" s="13" t="s">
        <v>9</v>
      </c>
      <c r="B15" s="15">
        <v>0.29773984865185693</v>
      </c>
      <c r="C15" s="362"/>
    </row>
    <row r="16" spans="1:3" s="10" customFormat="1" ht="15" customHeight="1">
      <c r="A16" s="13" t="s">
        <v>191</v>
      </c>
      <c r="B16" s="15">
        <v>0.13432384910020567</v>
      </c>
      <c r="C16" s="362"/>
    </row>
    <row r="17" spans="1:3" s="10" customFormat="1" ht="21.75" customHeight="1">
      <c r="A17" s="9" t="s">
        <v>84</v>
      </c>
      <c r="B17" s="15">
        <f>SUM(B14:B16)+B8+B4</f>
        <v>1</v>
      </c>
      <c r="C17" s="362"/>
    </row>
    <row r="18" spans="1:2" ht="15" customHeight="1">
      <c r="A18" s="81" t="s">
        <v>408</v>
      </c>
      <c r="B18" s="82"/>
    </row>
    <row r="19" ht="11.25">
      <c r="B19" s="14"/>
    </row>
  </sheetData>
  <sheetProtection/>
  <printOptions/>
  <pageMargins left="0.787401575" right="0.787401575" top="0.984251969" bottom="0.984251969" header="0.4921259845" footer="0.4921259845"/>
  <pageSetup horizontalDpi="600" verticalDpi="600" orientation="portrait" paperSize="9" r:id="rId1"/>
  <ignoredErrors>
    <ignoredError sqref="B8" formulaRange="1"/>
  </ignoredErrors>
</worksheet>
</file>

<file path=xl/worksheets/sheet10.xml><?xml version="1.0" encoding="utf-8"?>
<worksheet xmlns="http://schemas.openxmlformats.org/spreadsheetml/2006/main" xmlns:r="http://schemas.openxmlformats.org/officeDocument/2006/relationships">
  <dimension ref="A2:K30"/>
  <sheetViews>
    <sheetView showGridLines="0" zoomScalePageLayoutView="0" workbookViewId="0" topLeftCell="A2">
      <selection activeCell="A2" sqref="A2"/>
    </sheetView>
  </sheetViews>
  <sheetFormatPr defaultColWidth="11.421875" defaultRowHeight="12.75"/>
  <cols>
    <col min="1" max="1" width="15.7109375" style="4" customWidth="1"/>
    <col min="2" max="2" width="10.7109375" style="4" customWidth="1"/>
    <col min="3" max="3" width="10.421875" style="4" customWidth="1"/>
    <col min="4" max="6" width="7.7109375" style="4" customWidth="1"/>
    <col min="7" max="7" width="3.28125" style="4" customWidth="1"/>
    <col min="8" max="11" width="2.8515625" style="4" bestFit="1" customWidth="1"/>
    <col min="12" max="16384" width="11.421875" style="4" customWidth="1"/>
  </cols>
  <sheetData>
    <row r="2" s="18" customFormat="1" ht="11.25">
      <c r="A2" s="18" t="s">
        <v>271</v>
      </c>
    </row>
    <row r="4" spans="1:6" ht="11.25">
      <c r="A4" s="605" t="s">
        <v>175</v>
      </c>
      <c r="B4" s="606"/>
      <c r="C4" s="606"/>
      <c r="D4" s="606"/>
      <c r="E4" s="606"/>
      <c r="F4" s="606"/>
    </row>
    <row r="5" spans="1:6" ht="11.25">
      <c r="A5" s="110"/>
      <c r="B5" s="111" t="s">
        <v>223</v>
      </c>
      <c r="C5" s="111" t="s">
        <v>222</v>
      </c>
      <c r="D5" s="108">
        <v>2005</v>
      </c>
      <c r="E5" s="108">
        <v>2006</v>
      </c>
      <c r="F5" s="108">
        <v>2007</v>
      </c>
    </row>
    <row r="6" spans="1:11" ht="11.25">
      <c r="A6" s="110" t="s">
        <v>14</v>
      </c>
      <c r="B6" s="112">
        <v>-0.4844148308416285</v>
      </c>
      <c r="C6" s="112">
        <v>5.005493058278976</v>
      </c>
      <c r="D6" s="113">
        <v>6.027215344395671</v>
      </c>
      <c r="E6" s="113">
        <v>3.682459748996351</v>
      </c>
      <c r="F6" s="113">
        <v>3.788342050166122</v>
      </c>
      <c r="H6" s="83"/>
      <c r="I6" s="83"/>
      <c r="J6" s="83"/>
      <c r="K6" s="83"/>
    </row>
    <row r="7" spans="1:11" ht="11.25">
      <c r="A7" s="110" t="s">
        <v>29</v>
      </c>
      <c r="B7" s="112">
        <f>((1+(B6/100))/(1+(B8/100))-1)*100</f>
        <v>0.8258386832866504</v>
      </c>
      <c r="C7" s="112">
        <f>((1+(C6/100))/(1+(C8/100))-1)*100</f>
        <v>2.8838492218148604</v>
      </c>
      <c r="D7" s="109">
        <v>2.734581211753806</v>
      </c>
      <c r="E7" s="109">
        <v>1.0341570586473807</v>
      </c>
      <c r="F7" s="109">
        <v>1.6263833402422563</v>
      </c>
      <c r="H7" s="83"/>
      <c r="I7" s="83"/>
      <c r="J7" s="83"/>
      <c r="K7" s="83"/>
    </row>
    <row r="8" spans="1:11" ht="11.25">
      <c r="A8" s="110" t="s">
        <v>16</v>
      </c>
      <c r="B8" s="112">
        <v>-1.2995215623685774</v>
      </c>
      <c r="C8" s="112">
        <v>2.062173851884097</v>
      </c>
      <c r="D8" s="109">
        <v>3.204991049562153</v>
      </c>
      <c r="E8" s="109">
        <v>2.621195412964866</v>
      </c>
      <c r="F8" s="109">
        <v>2.127359970031705</v>
      </c>
      <c r="H8" s="83"/>
      <c r="I8" s="83"/>
      <c r="J8" s="83"/>
      <c r="K8" s="83"/>
    </row>
    <row r="9" spans="1:2" ht="11.25">
      <c r="A9" s="4" t="s">
        <v>265</v>
      </c>
      <c r="B9" s="2"/>
    </row>
    <row r="30" ht="11.25">
      <c r="G30" s="6"/>
    </row>
  </sheetData>
  <sheetProtection/>
  <mergeCells count="1">
    <mergeCell ref="A4:F4"/>
  </mergeCells>
  <printOptions/>
  <pageMargins left="0.787401575" right="0.787401575" top="0.984251969" bottom="0.984251969" header="0.4921259845" footer="0.492125984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I29"/>
  <sheetViews>
    <sheetView showGridLines="0" zoomScalePageLayoutView="0" workbookViewId="0" topLeftCell="A1">
      <selection activeCell="A1" sqref="A1"/>
    </sheetView>
  </sheetViews>
  <sheetFormatPr defaultColWidth="11.421875" defaultRowHeight="12.75"/>
  <cols>
    <col min="1" max="1" width="38.00390625" style="4" customWidth="1"/>
    <col min="2" max="5" width="9.421875" style="4" customWidth="1"/>
    <col min="6" max="6" width="11.421875" style="4" customWidth="1"/>
    <col min="7" max="9" width="3.140625" style="4" bestFit="1" customWidth="1"/>
    <col min="10" max="16384" width="11.421875" style="4" customWidth="1"/>
  </cols>
  <sheetData>
    <row r="1" ht="11.25">
      <c r="A1" s="18" t="s">
        <v>272</v>
      </c>
    </row>
    <row r="3" spans="1:5" ht="11.25">
      <c r="A3" s="607" t="s">
        <v>273</v>
      </c>
      <c r="B3" s="607"/>
      <c r="C3" s="607"/>
      <c r="D3" s="607"/>
      <c r="E3" s="607"/>
    </row>
    <row r="4" spans="1:5" ht="11.25">
      <c r="A4" s="3"/>
      <c r="B4" s="3">
        <v>2003</v>
      </c>
      <c r="C4" s="3">
        <v>2004</v>
      </c>
      <c r="D4" s="3">
        <f>C4+1</f>
        <v>2005</v>
      </c>
      <c r="E4" s="3">
        <v>2006</v>
      </c>
    </row>
    <row r="5" spans="1:9" ht="11.25">
      <c r="A5" s="58" t="s">
        <v>253</v>
      </c>
      <c r="B5" s="106">
        <v>0.9</v>
      </c>
      <c r="C5" s="106">
        <v>1.8</v>
      </c>
      <c r="D5" s="106">
        <v>1.8</v>
      </c>
      <c r="E5" s="106">
        <v>0.9</v>
      </c>
      <c r="G5" s="83"/>
      <c r="H5" s="83"/>
      <c r="I5" s="83"/>
    </row>
    <row r="6" spans="1:5" ht="11.25">
      <c r="A6" s="58" t="s">
        <v>254</v>
      </c>
      <c r="B6" s="113">
        <v>2.7</v>
      </c>
      <c r="C6" s="106">
        <v>2.4</v>
      </c>
      <c r="D6" s="106">
        <v>1.4</v>
      </c>
      <c r="E6" s="106">
        <v>0.3</v>
      </c>
    </row>
    <row r="7" ht="11.25">
      <c r="A7" s="2" t="s">
        <v>274</v>
      </c>
    </row>
    <row r="8" ht="11.25">
      <c r="A8" s="2" t="s">
        <v>275</v>
      </c>
    </row>
    <row r="9" ht="11.25">
      <c r="A9" s="4" t="s">
        <v>276</v>
      </c>
    </row>
    <row r="10" ht="11.25">
      <c r="A10" s="4" t="s">
        <v>277</v>
      </c>
    </row>
    <row r="29" ht="11.25">
      <c r="H29" s="6"/>
    </row>
  </sheetData>
  <sheetProtection/>
  <mergeCells count="1">
    <mergeCell ref="A3:E3"/>
  </mergeCells>
  <printOptions/>
  <pageMargins left="0.787401575" right="0.787401575" top="0.984251969" bottom="0.984251969" header="0.4921259845" footer="0.492125984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G32"/>
  <sheetViews>
    <sheetView showGridLines="0" zoomScalePageLayoutView="0" workbookViewId="0" topLeftCell="A1">
      <selection activeCell="A1" sqref="A1"/>
    </sheetView>
  </sheetViews>
  <sheetFormatPr defaultColWidth="11.421875" defaultRowHeight="12.75"/>
  <cols>
    <col min="1" max="1" width="25.7109375" style="4" customWidth="1"/>
    <col min="2" max="2" width="12.421875" style="4" customWidth="1"/>
    <col min="3" max="5" width="9.421875" style="4" customWidth="1"/>
    <col min="6" max="16384" width="11.421875" style="4" customWidth="1"/>
  </cols>
  <sheetData>
    <row r="1" ht="11.25">
      <c r="A1" s="18" t="s">
        <v>278</v>
      </c>
    </row>
    <row r="3" spans="1:5" ht="11.25">
      <c r="A3" s="608" t="s">
        <v>75</v>
      </c>
      <c r="B3" s="608"/>
      <c r="C3" s="608"/>
      <c r="D3" s="608"/>
      <c r="E3" s="608"/>
    </row>
    <row r="4" spans="1:5" ht="11.25">
      <c r="A4" s="46"/>
      <c r="B4" s="46"/>
      <c r="C4" s="70">
        <v>2004</v>
      </c>
      <c r="D4" s="3">
        <v>2005</v>
      </c>
      <c r="E4" s="3">
        <v>2006</v>
      </c>
    </row>
    <row r="5" spans="1:5" ht="11.25">
      <c r="A5" s="33" t="s">
        <v>90</v>
      </c>
      <c r="B5" s="54" t="s">
        <v>76</v>
      </c>
      <c r="C5" s="102">
        <v>4.8</v>
      </c>
      <c r="D5" s="102">
        <v>3.8009468444707504</v>
      </c>
      <c r="E5" s="102">
        <v>2.9112463710137497</v>
      </c>
    </row>
    <row r="6" spans="1:5" ht="11.25">
      <c r="A6" s="114"/>
      <c r="B6" s="54" t="s">
        <v>217</v>
      </c>
      <c r="C6" s="102">
        <v>3.9</v>
      </c>
      <c r="D6" s="102">
        <v>2.203247582234201</v>
      </c>
      <c r="E6" s="102">
        <v>1.703194803176878</v>
      </c>
    </row>
    <row r="7" spans="1:5" ht="11.25">
      <c r="A7" s="27"/>
      <c r="B7" s="58" t="s">
        <v>218</v>
      </c>
      <c r="C7" s="102">
        <v>6.4</v>
      </c>
      <c r="D7" s="102">
        <v>15.518291206490373</v>
      </c>
      <c r="E7" s="102">
        <v>11.523939545354086</v>
      </c>
    </row>
    <row r="8" spans="1:5" ht="11.25">
      <c r="A8" s="21"/>
      <c r="B8" s="34" t="s">
        <v>77</v>
      </c>
      <c r="C8" s="35">
        <v>5</v>
      </c>
      <c r="D8" s="35">
        <v>6.263134528151791</v>
      </c>
      <c r="E8" s="35">
        <v>4.900411662158708</v>
      </c>
    </row>
    <row r="9" spans="1:5" ht="11.25">
      <c r="A9" s="33" t="s">
        <v>78</v>
      </c>
      <c r="B9" s="54" t="s">
        <v>76</v>
      </c>
      <c r="C9" s="102">
        <v>0.7</v>
      </c>
      <c r="D9" s="102">
        <v>1.7425298883507345</v>
      </c>
      <c r="E9" s="102">
        <v>1.2273195642754169</v>
      </c>
    </row>
    <row r="10" spans="1:5" ht="11.25">
      <c r="A10" s="114"/>
      <c r="B10" s="54" t="s">
        <v>217</v>
      </c>
      <c r="C10" s="102">
        <v>0</v>
      </c>
      <c r="D10" s="102">
        <v>0.11429635475318548</v>
      </c>
      <c r="E10" s="102">
        <v>0.6789724894801777</v>
      </c>
    </row>
    <row r="11" spans="1:5" ht="11.25">
      <c r="A11" s="27"/>
      <c r="B11" s="58" t="s">
        <v>218</v>
      </c>
      <c r="C11" s="102">
        <v>-0.6</v>
      </c>
      <c r="D11" s="102">
        <v>-3.5115724926265974</v>
      </c>
      <c r="E11" s="102">
        <v>-2.4081435992373796</v>
      </c>
    </row>
    <row r="12" spans="1:5" ht="11.25">
      <c r="A12" s="21"/>
      <c r="B12" s="34" t="s">
        <v>77</v>
      </c>
      <c r="C12" s="102">
        <v>0.2</v>
      </c>
      <c r="D12" s="102">
        <v>-0.06271115546217208</v>
      </c>
      <c r="E12" s="102">
        <v>0.07414307481139817</v>
      </c>
    </row>
    <row r="13" spans="1:5" ht="11.25">
      <c r="A13" s="34" t="s">
        <v>91</v>
      </c>
      <c r="B13" s="34" t="s">
        <v>77</v>
      </c>
      <c r="C13" s="35">
        <v>2.6</v>
      </c>
      <c r="D13" s="35">
        <v>3.1549135469205876</v>
      </c>
      <c r="E13" s="35">
        <v>2.6029809326355062</v>
      </c>
    </row>
    <row r="14" spans="1:4" ht="15" customHeight="1">
      <c r="A14" s="125" t="s">
        <v>92</v>
      </c>
      <c r="B14" s="116"/>
      <c r="C14" s="118"/>
      <c r="D14" s="117"/>
    </row>
    <row r="15" spans="1:5" ht="11.25">
      <c r="A15" s="52" t="s">
        <v>93</v>
      </c>
      <c r="B15" s="119"/>
      <c r="C15" s="70">
        <v>2004</v>
      </c>
      <c r="D15" s="120">
        <v>2005</v>
      </c>
      <c r="E15" s="120">
        <v>2006</v>
      </c>
    </row>
    <row r="16" spans="1:5" ht="11.25">
      <c r="A16" s="33" t="s">
        <v>213</v>
      </c>
      <c r="B16" s="54" t="s">
        <v>76</v>
      </c>
      <c r="C16" s="102">
        <v>7.6</v>
      </c>
      <c r="D16" s="102">
        <v>7.757396560260829</v>
      </c>
      <c r="E16" s="102">
        <v>4.650940172422139</v>
      </c>
    </row>
    <row r="17" spans="1:5" ht="11.25">
      <c r="A17" s="114" t="s">
        <v>215</v>
      </c>
      <c r="B17" s="54" t="s">
        <v>217</v>
      </c>
      <c r="C17" s="102">
        <v>9.1</v>
      </c>
      <c r="D17" s="102">
        <v>9.3</v>
      </c>
      <c r="E17" s="102">
        <v>2.395908334781637</v>
      </c>
    </row>
    <row r="18" spans="1:5" ht="11.25">
      <c r="A18" s="27"/>
      <c r="B18" s="58" t="s">
        <v>218</v>
      </c>
      <c r="C18" s="102">
        <v>6.1</v>
      </c>
      <c r="D18" s="102">
        <v>15.3</v>
      </c>
      <c r="E18" s="102">
        <v>9.479432805539318</v>
      </c>
    </row>
    <row r="19" spans="1:5" ht="11.25">
      <c r="A19" s="21"/>
      <c r="B19" s="34" t="s">
        <v>77</v>
      </c>
      <c r="C19" s="35">
        <v>6.9</v>
      </c>
      <c r="D19" s="35">
        <v>11.26215816633402</v>
      </c>
      <c r="E19" s="35">
        <v>6.722236043407828</v>
      </c>
    </row>
    <row r="20" spans="1:5" ht="11.25">
      <c r="A20" s="33" t="s">
        <v>214</v>
      </c>
      <c r="B20" s="54" t="s">
        <v>76</v>
      </c>
      <c r="C20" s="102">
        <v>0.9</v>
      </c>
      <c r="D20" s="102">
        <v>1.9416565492258033</v>
      </c>
      <c r="E20" s="102">
        <v>1.469317827573271</v>
      </c>
    </row>
    <row r="21" spans="1:5" ht="11.25">
      <c r="A21" s="114" t="s">
        <v>216</v>
      </c>
      <c r="B21" s="54" t="s">
        <v>217</v>
      </c>
      <c r="C21" s="102">
        <v>0.3</v>
      </c>
      <c r="D21" s="102">
        <v>0</v>
      </c>
      <c r="E21" s="102">
        <v>1.3332586200455752</v>
      </c>
    </row>
    <row r="22" spans="1:5" ht="11.25">
      <c r="A22" s="27"/>
      <c r="B22" s="58" t="s">
        <v>218</v>
      </c>
      <c r="C22" s="102">
        <v>-0.9</v>
      </c>
      <c r="D22" s="102">
        <v>-4.2</v>
      </c>
      <c r="E22" s="102">
        <v>-3.112379311030198</v>
      </c>
    </row>
    <row r="23" spans="1:5" ht="11.25">
      <c r="A23" s="21"/>
      <c r="B23" s="34" t="s">
        <v>77</v>
      </c>
      <c r="C23" s="102">
        <v>0.2</v>
      </c>
      <c r="D23" s="102">
        <v>-0.1989446492420411</v>
      </c>
      <c r="E23" s="102">
        <v>0.026125205171046943</v>
      </c>
    </row>
    <row r="24" spans="1:5" ht="11.25">
      <c r="A24" s="34" t="s">
        <v>91</v>
      </c>
      <c r="B24" s="34" t="s">
        <v>77</v>
      </c>
      <c r="C24" s="35">
        <v>2.5</v>
      </c>
      <c r="D24" s="35">
        <v>3.855445795534227</v>
      </c>
      <c r="E24" s="35">
        <v>2.5638338436572354</v>
      </c>
    </row>
    <row r="25" spans="1:5" ht="18.75" customHeight="1">
      <c r="A25" s="121"/>
      <c r="B25" s="116"/>
      <c r="C25" s="115"/>
      <c r="D25" s="122"/>
      <c r="E25" s="122" t="s">
        <v>231</v>
      </c>
    </row>
    <row r="26" spans="1:5" ht="11.25">
      <c r="A26" s="33" t="s">
        <v>94</v>
      </c>
      <c r="B26" s="54" t="s">
        <v>76</v>
      </c>
      <c r="C26" s="102">
        <v>6.6859486882898524</v>
      </c>
      <c r="D26" s="102">
        <v>6.593324170598585</v>
      </c>
      <c r="E26" s="102">
        <v>6.497761091052761</v>
      </c>
    </row>
    <row r="27" spans="1:5" ht="11.25">
      <c r="A27" s="27"/>
      <c r="B27" s="54" t="s">
        <v>217</v>
      </c>
      <c r="C27" s="123">
        <v>6.014704325878443</v>
      </c>
      <c r="D27" s="102">
        <v>5.937939407523628</v>
      </c>
      <c r="E27" s="102">
        <v>5.85160799580229</v>
      </c>
    </row>
    <row r="28" spans="1:5" ht="11.25">
      <c r="A28" s="27"/>
      <c r="B28" s="58" t="s">
        <v>218</v>
      </c>
      <c r="C28" s="123">
        <v>4.760578171899922</v>
      </c>
      <c r="D28" s="102">
        <v>4.659663035819275</v>
      </c>
      <c r="E28" s="102">
        <v>4.588005803536716</v>
      </c>
    </row>
    <row r="29" spans="1:7" ht="11.25">
      <c r="A29" s="21"/>
      <c r="B29" s="34" t="s">
        <v>77</v>
      </c>
      <c r="C29" s="124">
        <v>6.005325259799689</v>
      </c>
      <c r="D29" s="35">
        <v>5.936120015204128</v>
      </c>
      <c r="E29" s="35">
        <v>5.866825507570223</v>
      </c>
      <c r="G29" s="6"/>
    </row>
    <row r="30" ht="11.25">
      <c r="A30" s="4" t="s">
        <v>279</v>
      </c>
    </row>
    <row r="31" ht="11.25">
      <c r="A31" s="4" t="s">
        <v>280</v>
      </c>
    </row>
    <row r="32" spans="1:5" ht="23.25" customHeight="1">
      <c r="A32" s="609" t="s">
        <v>281</v>
      </c>
      <c r="B32" s="609"/>
      <c r="C32" s="609"/>
      <c r="D32" s="609"/>
      <c r="E32" s="609"/>
    </row>
    <row r="44" ht="11.25"/>
    <row r="45" ht="11.25"/>
  </sheetData>
  <sheetProtection/>
  <mergeCells count="2">
    <mergeCell ref="A3:E3"/>
    <mergeCell ref="A32:E32"/>
  </mergeCells>
  <printOptions/>
  <pageMargins left="0.787401575" right="0.787401575" top="0.984251969" bottom="0.984251969" header="0.4921259845" footer="0.4921259845"/>
  <pageSetup horizontalDpi="600" verticalDpi="600" orientation="portrait" paperSize="9" scale="115" r:id="rId2"/>
  <drawing r:id="rId1"/>
</worksheet>
</file>

<file path=xl/worksheets/sheet13.xml><?xml version="1.0" encoding="utf-8"?>
<worksheet xmlns="http://schemas.openxmlformats.org/spreadsheetml/2006/main" xmlns:r="http://schemas.openxmlformats.org/officeDocument/2006/relationships">
  <dimension ref="A3:I31"/>
  <sheetViews>
    <sheetView showGridLines="0" zoomScalePageLayoutView="0" workbookViewId="0" topLeftCell="A3">
      <selection activeCell="A3" sqref="A3"/>
    </sheetView>
  </sheetViews>
  <sheetFormatPr defaultColWidth="11.421875" defaultRowHeight="12.75"/>
  <cols>
    <col min="1" max="1" width="27.8515625" style="4" customWidth="1"/>
    <col min="2" max="2" width="15.57421875" style="4" customWidth="1"/>
    <col min="3" max="5" width="9.421875" style="4" customWidth="1"/>
    <col min="6" max="6" width="4.421875" style="4" customWidth="1"/>
    <col min="7" max="7" width="4.57421875" style="4" bestFit="1" customWidth="1"/>
    <col min="8" max="8" width="4.00390625" style="4" bestFit="1" customWidth="1"/>
    <col min="9" max="11" width="4.421875" style="4" customWidth="1"/>
    <col min="12" max="16384" width="11.421875" style="4" customWidth="1"/>
  </cols>
  <sheetData>
    <row r="1" ht="11.25"/>
    <row r="2" ht="11.25"/>
    <row r="3" ht="11.25">
      <c r="A3" s="18" t="s">
        <v>283</v>
      </c>
    </row>
    <row r="4" ht="11.25">
      <c r="A4" s="18"/>
    </row>
    <row r="5" spans="3:5" ht="13.5" customHeight="1">
      <c r="C5" s="610" t="s">
        <v>75</v>
      </c>
      <c r="D5" s="610"/>
      <c r="E5" s="610"/>
    </row>
    <row r="6" spans="1:5" ht="11.25">
      <c r="A6" s="110"/>
      <c r="B6" s="50"/>
      <c r="C6" s="3">
        <v>2004</v>
      </c>
      <c r="D6" s="3">
        <v>2005</v>
      </c>
      <c r="E6" s="3">
        <v>2006</v>
      </c>
    </row>
    <row r="7" spans="1:8" ht="11.25">
      <c r="A7" s="59" t="s">
        <v>78</v>
      </c>
      <c r="B7" s="58" t="s">
        <v>76</v>
      </c>
      <c r="C7" s="113">
        <v>-1.3</v>
      </c>
      <c r="D7" s="113">
        <v>-0.9361466486935225</v>
      </c>
      <c r="E7" s="113">
        <v>-1.4056011095227547</v>
      </c>
      <c r="G7" s="14"/>
      <c r="H7" s="14"/>
    </row>
    <row r="8" spans="1:8" ht="11.25">
      <c r="A8" s="84"/>
      <c r="B8" s="54" t="s">
        <v>217</v>
      </c>
      <c r="C8" s="113">
        <v>-1.9</v>
      </c>
      <c r="D8" s="113">
        <v>-1.4369682690624905</v>
      </c>
      <c r="E8" s="113">
        <v>-1.2012388146235686</v>
      </c>
      <c r="G8" s="14"/>
      <c r="H8" s="14"/>
    </row>
    <row r="9" spans="1:8" ht="11.25">
      <c r="A9" s="84"/>
      <c r="B9" s="58" t="s">
        <v>218</v>
      </c>
      <c r="C9" s="113">
        <v>-0.4</v>
      </c>
      <c r="D9" s="113">
        <v>-1.9646799346209294</v>
      </c>
      <c r="E9" s="113">
        <v>-1.5335278816236142</v>
      </c>
      <c r="G9" s="14"/>
      <c r="H9" s="14"/>
    </row>
    <row r="10" spans="1:8" ht="11.25">
      <c r="A10" s="86"/>
      <c r="B10" s="51" t="s">
        <v>77</v>
      </c>
      <c r="C10" s="126">
        <v>-1.2</v>
      </c>
      <c r="D10" s="126">
        <v>-1.2132834847758793</v>
      </c>
      <c r="E10" s="126">
        <v>-1.403303316489609</v>
      </c>
      <c r="G10" s="14"/>
      <c r="H10" s="14"/>
    </row>
    <row r="11" spans="1:5" s="43" customFormat="1" ht="18" customHeight="1">
      <c r="A11" s="129" t="s">
        <v>79</v>
      </c>
      <c r="B11" s="127"/>
      <c r="C11" s="128"/>
      <c r="D11" s="128"/>
      <c r="E11" s="128"/>
    </row>
    <row r="12" spans="1:8" ht="11.25">
      <c r="A12" s="59" t="s">
        <v>80</v>
      </c>
      <c r="B12" s="58" t="s">
        <v>76</v>
      </c>
      <c r="C12" s="113">
        <v>-0.5</v>
      </c>
      <c r="D12" s="113">
        <v>0.5293967173400668</v>
      </c>
      <c r="E12" s="113">
        <v>-0.0013698316589582959</v>
      </c>
      <c r="G12" s="14"/>
      <c r="H12" s="14"/>
    </row>
    <row r="13" spans="1:8" ht="13.5" customHeight="1">
      <c r="A13" s="84"/>
      <c r="B13" s="54" t="s">
        <v>217</v>
      </c>
      <c r="C13" s="113">
        <v>-1.2</v>
      </c>
      <c r="D13" s="113">
        <v>-1.2796065577300058</v>
      </c>
      <c r="E13" s="113">
        <v>-0.14002068959298375</v>
      </c>
      <c r="G13" s="14"/>
      <c r="H13" s="14"/>
    </row>
    <row r="14" spans="1:8" ht="11.25">
      <c r="A14" s="84"/>
      <c r="B14" s="58" t="s">
        <v>218</v>
      </c>
      <c r="C14" s="113">
        <v>-2.1</v>
      </c>
      <c r="D14" s="113">
        <v>-6.186497146728186</v>
      </c>
      <c r="E14" s="113">
        <v>-4.602336564944206</v>
      </c>
      <c r="G14" s="14"/>
      <c r="H14" s="14"/>
    </row>
    <row r="15" spans="1:8" ht="11.25">
      <c r="A15" s="86"/>
      <c r="B15" s="51" t="s">
        <v>77</v>
      </c>
      <c r="C15" s="98">
        <v>-1</v>
      </c>
      <c r="D15" s="98">
        <v>-1.3490499553907274</v>
      </c>
      <c r="E15" s="98">
        <v>-1.1415164663023507</v>
      </c>
      <c r="G15" s="14"/>
      <c r="H15" s="14"/>
    </row>
    <row r="16" spans="1:8" ht="11.25">
      <c r="A16" s="59" t="s">
        <v>83</v>
      </c>
      <c r="B16" s="58" t="s">
        <v>76</v>
      </c>
      <c r="C16" s="113">
        <v>1.1</v>
      </c>
      <c r="D16" s="113">
        <v>2.1345522625303595</v>
      </c>
      <c r="E16" s="113">
        <v>1.1852363596782716</v>
      </c>
      <c r="G16" s="14"/>
      <c r="H16" s="14"/>
    </row>
    <row r="17" spans="1:8" ht="11.25">
      <c r="A17" s="84"/>
      <c r="B17" s="54" t="s">
        <v>217</v>
      </c>
      <c r="C17" s="113">
        <v>-0.2</v>
      </c>
      <c r="D17" s="113">
        <v>-0.09463829639162306</v>
      </c>
      <c r="E17" s="113">
        <v>0.24175790685612408</v>
      </c>
      <c r="G17" s="14"/>
      <c r="H17" s="14"/>
    </row>
    <row r="18" spans="1:8" ht="11.25">
      <c r="A18" s="84"/>
      <c r="B18" s="58" t="s">
        <v>218</v>
      </c>
      <c r="C18" s="113">
        <v>1.3</v>
      </c>
      <c r="D18" s="113">
        <v>4.433901434712625</v>
      </c>
      <c r="E18" s="113">
        <v>3.3307463093147</v>
      </c>
      <c r="G18" s="14"/>
      <c r="H18" s="14"/>
    </row>
    <row r="19" spans="1:8" ht="11.25">
      <c r="A19" s="86"/>
      <c r="B19" s="51" t="s">
        <v>77</v>
      </c>
      <c r="C19" s="98">
        <v>0.8</v>
      </c>
      <c r="D19" s="98">
        <v>2.049738978645368</v>
      </c>
      <c r="E19" s="98">
        <v>1.4857507509347068</v>
      </c>
      <c r="G19" s="14"/>
      <c r="H19" s="14"/>
    </row>
    <row r="20" spans="1:8" ht="11.25">
      <c r="A20" s="59" t="s">
        <v>82</v>
      </c>
      <c r="B20" s="58" t="s">
        <v>76</v>
      </c>
      <c r="C20" s="113">
        <v>-0.8</v>
      </c>
      <c r="D20" s="113">
        <v>-0.5033292203680212</v>
      </c>
      <c r="E20" s="113">
        <v>-1.2004987197396237</v>
      </c>
      <c r="G20" s="14"/>
      <c r="H20" s="14"/>
    </row>
    <row r="21" spans="1:8" ht="11.25">
      <c r="A21" s="84"/>
      <c r="B21" s="54" t="s">
        <v>217</v>
      </c>
      <c r="C21" s="113">
        <v>-9.7</v>
      </c>
      <c r="D21" s="113">
        <v>-1.5421458012548244</v>
      </c>
      <c r="E21" s="113">
        <v>0.16828912096853127</v>
      </c>
      <c r="G21" s="14"/>
      <c r="H21" s="14"/>
    </row>
    <row r="22" spans="1:8" ht="11.25">
      <c r="A22" s="84"/>
      <c r="B22" s="58" t="s">
        <v>218</v>
      </c>
      <c r="C22" s="113">
        <v>5.2</v>
      </c>
      <c r="D22" s="113">
        <v>2.196809678005157</v>
      </c>
      <c r="E22" s="113">
        <v>0.3026294159549735</v>
      </c>
      <c r="G22" s="14"/>
      <c r="H22" s="14"/>
    </row>
    <row r="23" spans="1:8" ht="11.25">
      <c r="A23" s="86"/>
      <c r="B23" s="51" t="s">
        <v>77</v>
      </c>
      <c r="C23" s="98">
        <v>-0.7</v>
      </c>
      <c r="D23" s="98">
        <v>-0.0874974594760366</v>
      </c>
      <c r="E23" s="98">
        <v>-0.7161974169303682</v>
      </c>
      <c r="G23" s="14"/>
      <c r="H23" s="14"/>
    </row>
    <row r="24" spans="1:8" ht="11.25">
      <c r="A24" s="59" t="s">
        <v>81</v>
      </c>
      <c r="B24" s="58" t="s">
        <v>76</v>
      </c>
      <c r="C24" s="113">
        <v>-4</v>
      </c>
      <c r="D24" s="113">
        <v>-4.978484305113662</v>
      </c>
      <c r="E24" s="113">
        <v>-5.236423451273209</v>
      </c>
      <c r="G24" s="14"/>
      <c r="H24" s="14"/>
    </row>
    <row r="25" spans="1:8" ht="11.25">
      <c r="A25" s="84"/>
      <c r="B25" s="54" t="s">
        <v>217</v>
      </c>
      <c r="C25" s="113">
        <v>-1.2</v>
      </c>
      <c r="D25" s="113">
        <v>-6.605639643550609</v>
      </c>
      <c r="E25" s="113">
        <v>-10.620415364629844</v>
      </c>
      <c r="G25" s="14"/>
      <c r="H25" s="14"/>
    </row>
    <row r="26" spans="1:8" ht="11.25">
      <c r="A26" s="84"/>
      <c r="B26" s="58" t="s">
        <v>218</v>
      </c>
      <c r="C26" s="113">
        <v>-16.7</v>
      </c>
      <c r="D26" s="113">
        <v>5.884505085146642</v>
      </c>
      <c r="E26" s="113">
        <v>-2.5345967924890496</v>
      </c>
      <c r="G26" s="14"/>
      <c r="H26" s="14"/>
    </row>
    <row r="27" spans="1:8" ht="11.25">
      <c r="A27" s="86"/>
      <c r="B27" s="51" t="s">
        <v>77</v>
      </c>
      <c r="C27" s="98">
        <v>-3.9</v>
      </c>
      <c r="D27" s="98">
        <v>-5.012290895857163</v>
      </c>
      <c r="E27" s="98">
        <v>-5.670080444414079</v>
      </c>
      <c r="G27" s="14"/>
      <c r="H27" s="14"/>
    </row>
    <row r="28" ht="11.25">
      <c r="A28" s="4" t="s">
        <v>282</v>
      </c>
    </row>
    <row r="31" ht="11.25">
      <c r="I31" s="6"/>
    </row>
  </sheetData>
  <sheetProtection/>
  <mergeCells count="1">
    <mergeCell ref="C5:E5"/>
  </mergeCells>
  <printOptions/>
  <pageMargins left="0.787401575" right="0.787401575" top="0.984251969" bottom="0.984251969" header="0.4921259845" footer="0.4921259845"/>
  <pageSetup horizontalDpi="600" verticalDpi="600" orientation="portrait" paperSize="9" scale="125" r:id="rId2"/>
  <drawing r:id="rId1"/>
</worksheet>
</file>

<file path=xl/worksheets/sheet14.xml><?xml version="1.0" encoding="utf-8"?>
<worksheet xmlns="http://schemas.openxmlformats.org/spreadsheetml/2006/main" xmlns:r="http://schemas.openxmlformats.org/officeDocument/2006/relationships">
  <dimension ref="A1:N29"/>
  <sheetViews>
    <sheetView showGridLines="0" zoomScalePageLayoutView="0" workbookViewId="0" topLeftCell="A1">
      <selection activeCell="A1" sqref="A1"/>
    </sheetView>
  </sheetViews>
  <sheetFormatPr defaultColWidth="11.421875" defaultRowHeight="12.75"/>
  <cols>
    <col min="1" max="1" width="30.8515625" style="4" customWidth="1"/>
    <col min="2" max="2" width="10.7109375" style="4" customWidth="1"/>
    <col min="3" max="3" width="10.57421875" style="4" customWidth="1"/>
    <col min="4" max="6" width="9.7109375" style="4" customWidth="1"/>
    <col min="7" max="7" width="8.140625" style="4" customWidth="1"/>
    <col min="8" max="9" width="5.140625" style="4" customWidth="1"/>
    <col min="10" max="16" width="5.8515625" style="4" customWidth="1"/>
    <col min="17" max="16384" width="11.421875" style="4" customWidth="1"/>
  </cols>
  <sheetData>
    <row r="1" ht="12.75" customHeight="1">
      <c r="A1" s="18" t="s">
        <v>284</v>
      </c>
    </row>
    <row r="2" ht="9.75" customHeight="1">
      <c r="A2" s="18"/>
    </row>
    <row r="3" spans="1:6" ht="13.5" customHeight="1">
      <c r="A3" s="605" t="s">
        <v>175</v>
      </c>
      <c r="B3" s="605"/>
      <c r="C3" s="605"/>
      <c r="D3" s="605"/>
      <c r="E3" s="605"/>
      <c r="F3" s="605"/>
    </row>
    <row r="4" spans="1:6" ht="11.25">
      <c r="A4" s="110"/>
      <c r="B4" s="111" t="s">
        <v>223</v>
      </c>
      <c r="C4" s="111" t="s">
        <v>222</v>
      </c>
      <c r="D4" s="108">
        <v>2004</v>
      </c>
      <c r="E4" s="108">
        <v>2005</v>
      </c>
      <c r="F4" s="108">
        <v>2006</v>
      </c>
    </row>
    <row r="5" spans="1:14" ht="11.25">
      <c r="A5" s="110" t="s">
        <v>14</v>
      </c>
      <c r="B5" s="112">
        <v>3.1356127863506167</v>
      </c>
      <c r="C5" s="112">
        <v>5.552084107526745</v>
      </c>
      <c r="D5" s="113">
        <v>3.1893948158838015</v>
      </c>
      <c r="E5" s="113">
        <v>4.447934945846413</v>
      </c>
      <c r="F5" s="113">
        <v>5.465461556626082</v>
      </c>
      <c r="H5" s="41"/>
      <c r="I5" s="41"/>
      <c r="J5" s="41"/>
      <c r="K5" s="41"/>
      <c r="L5" s="41"/>
      <c r="M5" s="41"/>
      <c r="N5" s="41"/>
    </row>
    <row r="6" spans="1:14" ht="11.25">
      <c r="A6" s="110" t="s">
        <v>29</v>
      </c>
      <c r="B6" s="112">
        <f>((1+(B5/100))/(1+(B7/100))-1)*100</f>
        <v>0.6196853171943406</v>
      </c>
      <c r="C6" s="112">
        <f>((1+(C5/100))/(1+(C7/100))-1)*100</f>
        <v>1.4841368487526818</v>
      </c>
      <c r="D6" s="109">
        <v>1.4658168002082306</v>
      </c>
      <c r="E6" s="109">
        <v>2.4761252366640463</v>
      </c>
      <c r="F6" s="109">
        <v>2.101404782242227</v>
      </c>
      <c r="H6" s="41"/>
      <c r="I6" s="41"/>
      <c r="J6" s="41"/>
      <c r="K6" s="41"/>
      <c r="L6" s="41"/>
      <c r="M6" s="41"/>
      <c r="N6" s="41"/>
    </row>
    <row r="7" spans="1:14" ht="11.25">
      <c r="A7" s="110" t="s">
        <v>16</v>
      </c>
      <c r="B7" s="112">
        <v>2.500432655126117</v>
      </c>
      <c r="C7" s="112">
        <v>4.008456282026374</v>
      </c>
      <c r="D7" s="113">
        <v>1.6986785008289047</v>
      </c>
      <c r="E7" s="113">
        <v>1.9241649746499974</v>
      </c>
      <c r="F7" s="113">
        <v>3.294819284375734</v>
      </c>
      <c r="H7" s="41"/>
      <c r="I7" s="41"/>
      <c r="J7" s="41"/>
      <c r="K7" s="41"/>
      <c r="L7" s="41"/>
      <c r="M7" s="41"/>
      <c r="N7" s="41"/>
    </row>
    <row r="8" ht="11.25">
      <c r="A8" s="4" t="s">
        <v>265</v>
      </c>
    </row>
    <row r="29" ht="11.25">
      <c r="G29" s="6"/>
    </row>
  </sheetData>
  <sheetProtection/>
  <mergeCells count="1">
    <mergeCell ref="A3:F3"/>
  </mergeCells>
  <printOptions/>
  <pageMargins left="0.787401575" right="0.787401575" top="0.984251969" bottom="0.984251969" header="0.4921259845" footer="0.492125984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N29"/>
  <sheetViews>
    <sheetView showGridLines="0" zoomScalePageLayoutView="0" workbookViewId="0" topLeftCell="A1">
      <selection activeCell="A1" sqref="A1"/>
    </sheetView>
  </sheetViews>
  <sheetFormatPr defaultColWidth="11.421875" defaultRowHeight="12.75"/>
  <cols>
    <col min="1" max="1" width="30.7109375" style="4" customWidth="1"/>
    <col min="2" max="2" width="9.57421875" style="4" customWidth="1"/>
    <col min="3" max="3" width="9.140625" style="4" customWidth="1"/>
    <col min="4" max="6" width="9.7109375" style="4" customWidth="1"/>
    <col min="7" max="7" width="8.140625" style="4" customWidth="1"/>
    <col min="8" max="14" width="5.00390625" style="4" customWidth="1"/>
    <col min="15" max="16384" width="11.421875" style="4" customWidth="1"/>
  </cols>
  <sheetData>
    <row r="1" ht="11.25">
      <c r="A1" s="18" t="s">
        <v>285</v>
      </c>
    </row>
    <row r="2" ht="13.5" customHeight="1"/>
    <row r="3" spans="1:6" ht="13.5" customHeight="1">
      <c r="A3" s="5"/>
      <c r="B3" s="5"/>
      <c r="C3" s="5"/>
      <c r="D3" s="5"/>
      <c r="E3" s="5"/>
      <c r="F3" s="5" t="s">
        <v>176</v>
      </c>
    </row>
    <row r="4" spans="1:6" ht="11.25">
      <c r="A4" s="110"/>
      <c r="B4" s="111" t="s">
        <v>223</v>
      </c>
      <c r="C4" s="111" t="s">
        <v>222</v>
      </c>
      <c r="D4" s="108">
        <v>2004</v>
      </c>
      <c r="E4" s="108">
        <v>2005</v>
      </c>
      <c r="F4" s="108">
        <v>2006</v>
      </c>
    </row>
    <row r="5" spans="1:14" ht="11.25">
      <c r="A5" s="110" t="s">
        <v>14</v>
      </c>
      <c r="B5" s="112">
        <v>3.190059419161284</v>
      </c>
      <c r="C5" s="112">
        <v>4.650994046177104</v>
      </c>
      <c r="D5" s="113">
        <v>3.210950359981112</v>
      </c>
      <c r="E5" s="113">
        <v>4.166587189674146</v>
      </c>
      <c r="F5" s="113">
        <v>5.265662576959372</v>
      </c>
      <c r="H5" s="41"/>
      <c r="I5" s="41"/>
      <c r="J5" s="41"/>
      <c r="K5" s="41"/>
      <c r="L5" s="41"/>
      <c r="M5" s="41"/>
      <c r="N5" s="41"/>
    </row>
    <row r="6" spans="1:14" ht="11.25">
      <c r="A6" s="110" t="s">
        <v>29</v>
      </c>
      <c r="B6" s="112">
        <f>((1+(B5/100))/(1+(B7/100))-1)*100</f>
        <v>0.7606081226073202</v>
      </c>
      <c r="C6" s="112">
        <f>((1+(C5/100))/(1+(C7/100))-1)*100</f>
        <v>3.1675732575769944</v>
      </c>
      <c r="D6" s="109">
        <v>2.686132138501506</v>
      </c>
      <c r="E6" s="109">
        <v>4.5637767456360905</v>
      </c>
      <c r="F6" s="109">
        <v>3.4485286321258997</v>
      </c>
      <c r="H6" s="41"/>
      <c r="I6" s="41"/>
      <c r="J6" s="41"/>
      <c r="K6" s="41"/>
      <c r="L6" s="41"/>
      <c r="M6" s="41"/>
      <c r="N6" s="41"/>
    </row>
    <row r="7" spans="1:14" ht="11.25">
      <c r="A7" s="110" t="s">
        <v>16</v>
      </c>
      <c r="B7" s="112">
        <v>2.4111121814566205</v>
      </c>
      <c r="C7" s="112">
        <v>1.4378750432526566</v>
      </c>
      <c r="D7" s="113">
        <v>0.5110896773984308</v>
      </c>
      <c r="E7" s="113">
        <v>-0.3798538732281713</v>
      </c>
      <c r="F7" s="113">
        <v>1.7565585212868484</v>
      </c>
      <c r="H7" s="41"/>
      <c r="I7" s="41"/>
      <c r="J7" s="41"/>
      <c r="K7" s="41"/>
      <c r="L7" s="41"/>
      <c r="M7" s="41"/>
      <c r="N7" s="41"/>
    </row>
    <row r="8" ht="11.25">
      <c r="A8" s="4" t="s">
        <v>265</v>
      </c>
    </row>
    <row r="29" ht="11.25">
      <c r="G29" s="6"/>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H36"/>
  <sheetViews>
    <sheetView showGridLines="0" zoomScalePageLayoutView="0" workbookViewId="0" topLeftCell="A1">
      <selection activeCell="A1" sqref="A1"/>
    </sheetView>
  </sheetViews>
  <sheetFormatPr defaultColWidth="11.421875" defaultRowHeight="12.75"/>
  <cols>
    <col min="1" max="1" width="30.421875" style="4" customWidth="1"/>
    <col min="2" max="3" width="8.7109375" style="4" customWidth="1"/>
    <col min="4" max="4" width="8.28125" style="4" customWidth="1"/>
    <col min="5" max="16384" width="11.421875" style="4" customWidth="1"/>
  </cols>
  <sheetData>
    <row r="1" ht="11.25">
      <c r="A1" s="18" t="s">
        <v>288</v>
      </c>
    </row>
    <row r="3" ht="11.25">
      <c r="A3" s="140"/>
    </row>
    <row r="4" spans="1:4" ht="13.5" customHeight="1">
      <c r="A4" s="58"/>
      <c r="B4" s="105">
        <v>2005</v>
      </c>
      <c r="C4" s="105">
        <v>2006</v>
      </c>
      <c r="D4" s="105" t="s">
        <v>232</v>
      </c>
    </row>
    <row r="5" spans="1:4" ht="13.5" customHeight="1">
      <c r="A5" s="59" t="s">
        <v>28</v>
      </c>
      <c r="B5" s="130">
        <v>60975</v>
      </c>
      <c r="C5" s="130">
        <v>61224</v>
      </c>
      <c r="D5" s="130">
        <v>61294</v>
      </c>
    </row>
    <row r="6" spans="1:8" ht="13.5" customHeight="1">
      <c r="A6" s="131" t="s">
        <v>22</v>
      </c>
      <c r="B6" s="132">
        <v>0.23507364544976816</v>
      </c>
      <c r="C6" s="132">
        <v>0.4083640836408442</v>
      </c>
      <c r="D6" s="132">
        <v>0.1143342480073084</v>
      </c>
      <c r="G6" s="133"/>
      <c r="H6" s="133"/>
    </row>
    <row r="7" spans="1:4" ht="13.5" customHeight="1">
      <c r="A7" s="84" t="s">
        <v>23</v>
      </c>
      <c r="B7" s="134">
        <v>52602</v>
      </c>
      <c r="C7" s="134">
        <v>52994</v>
      </c>
      <c r="D7" s="134">
        <v>53289</v>
      </c>
    </row>
    <row r="8" spans="1:8" ht="13.5" customHeight="1">
      <c r="A8" s="131" t="s">
        <v>24</v>
      </c>
      <c r="B8" s="132">
        <v>0.5236202415532798</v>
      </c>
      <c r="C8" s="132">
        <v>0.745218812972892</v>
      </c>
      <c r="D8" s="132">
        <v>0.5566667924670643</v>
      </c>
      <c r="G8" s="133"/>
      <c r="H8" s="133"/>
    </row>
    <row r="9" spans="1:4" ht="13.5" customHeight="1">
      <c r="A9" s="84" t="s">
        <v>25</v>
      </c>
      <c r="B9" s="134">
        <v>7552</v>
      </c>
      <c r="C9" s="134">
        <v>7404</v>
      </c>
      <c r="D9" s="134">
        <v>7196</v>
      </c>
    </row>
    <row r="10" spans="1:8" ht="13.5" customHeight="1">
      <c r="A10" s="131" t="s">
        <v>24</v>
      </c>
      <c r="B10" s="132">
        <v>-2.0365806200544845</v>
      </c>
      <c r="C10" s="132">
        <v>-1.959745762711862</v>
      </c>
      <c r="D10" s="132">
        <v>-2.80929227444624</v>
      </c>
      <c r="G10" s="133"/>
      <c r="H10" s="133"/>
    </row>
    <row r="11" spans="1:4" ht="13.5" customHeight="1">
      <c r="A11" s="84" t="s">
        <v>26</v>
      </c>
      <c r="B11" s="134">
        <v>28</v>
      </c>
      <c r="C11" s="134">
        <v>28</v>
      </c>
      <c r="D11" s="134">
        <v>24</v>
      </c>
    </row>
    <row r="12" spans="1:8" ht="13.5" customHeight="1">
      <c r="A12" s="131" t="s">
        <v>24</v>
      </c>
      <c r="B12" s="132">
        <v>-9.677419354838712</v>
      </c>
      <c r="C12" s="132">
        <v>0</v>
      </c>
      <c r="D12" s="132">
        <v>-14.28571428571429</v>
      </c>
      <c r="G12" s="133"/>
      <c r="H12" s="133"/>
    </row>
    <row r="13" spans="1:4" ht="13.5" customHeight="1">
      <c r="A13" s="84" t="s">
        <v>27</v>
      </c>
      <c r="B13" s="134">
        <v>793</v>
      </c>
      <c r="C13" s="134">
        <v>798</v>
      </c>
      <c r="D13" s="134">
        <v>785</v>
      </c>
    </row>
    <row r="14" spans="1:8" ht="13.5" customHeight="1">
      <c r="A14" s="63" t="s">
        <v>24</v>
      </c>
      <c r="B14" s="132">
        <v>3.795811518324599</v>
      </c>
      <c r="C14" s="132">
        <v>0.6305170239596425</v>
      </c>
      <c r="D14" s="132">
        <v>-1.6290726817042578</v>
      </c>
      <c r="G14" s="133"/>
      <c r="H14" s="133"/>
    </row>
    <row r="15" spans="1:4" ht="13.5" customHeight="1">
      <c r="A15" s="59" t="s">
        <v>20</v>
      </c>
      <c r="B15" s="130">
        <v>53651</v>
      </c>
      <c r="C15" s="130">
        <v>54061</v>
      </c>
      <c r="D15" s="130">
        <v>54315</v>
      </c>
    </row>
    <row r="16" spans="1:8" ht="13.5" customHeight="1">
      <c r="A16" s="131" t="s">
        <v>22</v>
      </c>
      <c r="B16" s="132">
        <v>0.6056855685568463</v>
      </c>
      <c r="C16" s="132">
        <v>0.7641982442079476</v>
      </c>
      <c r="D16" s="132">
        <v>0.469839625608115</v>
      </c>
      <c r="G16" s="133"/>
      <c r="H16" s="133"/>
    </row>
    <row r="17" spans="1:4" ht="13.5" customHeight="1">
      <c r="A17" s="84" t="s">
        <v>23</v>
      </c>
      <c r="B17" s="134">
        <v>32597</v>
      </c>
      <c r="C17" s="134">
        <v>32631</v>
      </c>
      <c r="D17" s="134">
        <v>32503</v>
      </c>
    </row>
    <row r="18" spans="1:8" ht="13.5" customHeight="1">
      <c r="A18" s="131" t="s">
        <v>24</v>
      </c>
      <c r="B18" s="132">
        <v>-0.30888739372438856</v>
      </c>
      <c r="C18" s="132">
        <v>0.1043040770623005</v>
      </c>
      <c r="D18" s="132">
        <v>-0.39226502405688146</v>
      </c>
      <c r="G18" s="133"/>
      <c r="H18" s="133"/>
    </row>
    <row r="19" spans="1:4" ht="13.5" customHeight="1">
      <c r="A19" s="84" t="s">
        <v>25</v>
      </c>
      <c r="B19" s="134">
        <v>20387</v>
      </c>
      <c r="C19" s="134">
        <v>20821</v>
      </c>
      <c r="D19" s="134">
        <v>21262</v>
      </c>
    </row>
    <row r="20" spans="1:8" ht="13.5" customHeight="1">
      <c r="A20" s="131" t="s">
        <v>24</v>
      </c>
      <c r="B20" s="132">
        <v>2.4472361809045218</v>
      </c>
      <c r="C20" s="132">
        <v>2.1288075734536616</v>
      </c>
      <c r="D20" s="132">
        <v>2.1180538879016275</v>
      </c>
      <c r="G20" s="133"/>
      <c r="H20" s="133"/>
    </row>
    <row r="21" spans="1:4" ht="13.5" customHeight="1">
      <c r="A21" s="84" t="s">
        <v>26</v>
      </c>
      <c r="B21" s="134">
        <v>539</v>
      </c>
      <c r="C21" s="134">
        <v>476</v>
      </c>
      <c r="D21" s="134">
        <v>411</v>
      </c>
    </row>
    <row r="22" spans="1:8" ht="13.5" customHeight="1">
      <c r="A22" s="131" t="s">
        <v>24</v>
      </c>
      <c r="B22" s="132">
        <v>-12.783171521035596</v>
      </c>
      <c r="C22" s="132">
        <v>-11.688311688311693</v>
      </c>
      <c r="D22" s="132">
        <v>-13.655462184873945</v>
      </c>
      <c r="G22" s="133"/>
      <c r="H22" s="133"/>
    </row>
    <row r="23" spans="1:4" ht="13.5" customHeight="1">
      <c r="A23" s="84" t="s">
        <v>27</v>
      </c>
      <c r="B23" s="134">
        <v>128</v>
      </c>
      <c r="C23" s="134">
        <v>133</v>
      </c>
      <c r="D23" s="134">
        <v>139</v>
      </c>
    </row>
    <row r="24" spans="1:8" ht="13.5" customHeight="1">
      <c r="A24" s="63" t="s">
        <v>24</v>
      </c>
      <c r="B24" s="132">
        <v>14.28571428571428</v>
      </c>
      <c r="C24" s="132">
        <v>18.75</v>
      </c>
      <c r="D24" s="132">
        <v>8.59375</v>
      </c>
      <c r="G24" s="133"/>
      <c r="H24" s="133"/>
    </row>
    <row r="25" spans="1:4" ht="13.5" customHeight="1">
      <c r="A25" s="59" t="s">
        <v>62</v>
      </c>
      <c r="B25" s="130">
        <v>114626</v>
      </c>
      <c r="C25" s="130">
        <v>115285</v>
      </c>
      <c r="D25" s="130">
        <v>115609</v>
      </c>
    </row>
    <row r="26" spans="1:8" ht="13.5" customHeight="1">
      <c r="A26" s="63" t="s">
        <v>22</v>
      </c>
      <c r="B26" s="109">
        <v>0.40819901892081845</v>
      </c>
      <c r="C26" s="109">
        <v>0.574913195959037</v>
      </c>
      <c r="D26" s="109">
        <v>0.2810426334735716</v>
      </c>
      <c r="G26" s="133"/>
      <c r="H26" s="133"/>
    </row>
    <row r="27" spans="1:4" ht="13.5" customHeight="1">
      <c r="A27" s="59" t="s">
        <v>63</v>
      </c>
      <c r="B27" s="135">
        <v>210203</v>
      </c>
      <c r="C27" s="135">
        <v>211713</v>
      </c>
      <c r="D27" s="135">
        <v>212711</v>
      </c>
    </row>
    <row r="28" spans="1:8" ht="13.5" customHeight="1">
      <c r="A28" s="63" t="s">
        <v>22</v>
      </c>
      <c r="B28" s="136">
        <v>1.187564986328793</v>
      </c>
      <c r="C28" s="136">
        <v>0.7183532109437119</v>
      </c>
      <c r="D28" s="136">
        <v>0.47139287620505677</v>
      </c>
      <c r="G28" s="133"/>
      <c r="H28" s="133"/>
    </row>
    <row r="29" spans="1:6" ht="11.25">
      <c r="A29" s="4" t="s">
        <v>286</v>
      </c>
      <c r="F29" s="6"/>
    </row>
    <row r="30" spans="1:6" ht="46.5" customHeight="1">
      <c r="A30" s="611" t="s">
        <v>287</v>
      </c>
      <c r="B30" s="612"/>
      <c r="C30" s="612"/>
      <c r="D30" s="612"/>
      <c r="F30" s="138"/>
    </row>
    <row r="31" spans="2:4" ht="11.25">
      <c r="B31" s="99"/>
      <c r="C31" s="99"/>
      <c r="D31" s="99"/>
    </row>
    <row r="32" spans="2:4" ht="11.25">
      <c r="B32" s="99"/>
      <c r="C32" s="99"/>
      <c r="D32" s="99"/>
    </row>
    <row r="35" spans="2:4" ht="11.25">
      <c r="B35" s="99"/>
      <c r="C35" s="99"/>
      <c r="D35" s="99"/>
    </row>
    <row r="36" spans="2:4" ht="11.25">
      <c r="B36" s="99"/>
      <c r="C36" s="99"/>
      <c r="D36" s="99"/>
    </row>
  </sheetData>
  <sheetProtection/>
  <mergeCells count="1">
    <mergeCell ref="A30:D30"/>
  </mergeCells>
  <printOptions/>
  <pageMargins left="0.787401575" right="0.787401575" top="0.984251969" bottom="0.984251969" header="0.4921259845" footer="0.492125984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H27"/>
  <sheetViews>
    <sheetView showGridLines="0" zoomScalePageLayoutView="0" workbookViewId="0" topLeftCell="A1">
      <selection activeCell="A1" sqref="A1"/>
    </sheetView>
  </sheetViews>
  <sheetFormatPr defaultColWidth="11.421875" defaultRowHeight="12.75"/>
  <cols>
    <col min="1" max="1" width="30.421875" style="43" customWidth="1"/>
    <col min="2" max="2" width="10.57421875" style="43" customWidth="1"/>
    <col min="3" max="3" width="10.28125" style="43" customWidth="1"/>
    <col min="4" max="5" width="10.7109375" style="43" customWidth="1"/>
    <col min="6" max="16384" width="11.421875" style="43" customWidth="1"/>
  </cols>
  <sheetData>
    <row r="1" s="143" customFormat="1" ht="11.25">
      <c r="A1" s="18" t="s">
        <v>393</v>
      </c>
    </row>
    <row r="2" ht="11.25" customHeight="1"/>
    <row r="3" spans="1:6" ht="15" customHeight="1">
      <c r="A3" s="607" t="s">
        <v>74</v>
      </c>
      <c r="B3" s="607"/>
      <c r="C3" s="607"/>
      <c r="D3" s="607"/>
      <c r="E3" s="607"/>
      <c r="F3" s="606"/>
    </row>
    <row r="4" spans="1:6" ht="11.25">
      <c r="A4" s="58"/>
      <c r="B4" s="3">
        <v>2000</v>
      </c>
      <c r="C4" s="3">
        <v>2004</v>
      </c>
      <c r="D4" s="3">
        <v>2005</v>
      </c>
      <c r="E4" s="3">
        <v>2006</v>
      </c>
      <c r="F4" s="3">
        <v>2007</v>
      </c>
    </row>
    <row r="5" spans="1:6" ht="11.25">
      <c r="A5" s="58" t="s">
        <v>19</v>
      </c>
      <c r="B5" s="109">
        <v>105.4</v>
      </c>
      <c r="C5" s="109">
        <v>120.144</v>
      </c>
      <c r="D5" s="109">
        <v>124.30744554251241</v>
      </c>
      <c r="E5" s="109">
        <v>127.13657097970537</v>
      </c>
      <c r="F5" s="109">
        <v>132.9838382201115</v>
      </c>
    </row>
    <row r="6" spans="1:6" ht="11.25">
      <c r="A6" s="141" t="s">
        <v>17</v>
      </c>
      <c r="B6" s="136"/>
      <c r="C6" s="136">
        <v>-2.003262642740611</v>
      </c>
      <c r="D6" s="136">
        <v>3.4653794966976292</v>
      </c>
      <c r="E6" s="136">
        <v>2.2759098820234414</v>
      </c>
      <c r="F6" s="136">
        <v>4.599201626524541</v>
      </c>
    </row>
    <row r="7" spans="1:6" ht="11.25">
      <c r="A7" s="58" t="s">
        <v>21</v>
      </c>
      <c r="B7" s="109">
        <v>184.8</v>
      </c>
      <c r="C7" s="109">
        <v>221.129</v>
      </c>
      <c r="D7" s="109">
        <v>228</v>
      </c>
      <c r="E7" s="109">
        <v>234.7798246740695</v>
      </c>
      <c r="F7" s="109">
        <v>242.6610373018273</v>
      </c>
    </row>
    <row r="8" spans="1:6" ht="11.25">
      <c r="A8" s="141" t="s">
        <v>17</v>
      </c>
      <c r="B8" s="136"/>
      <c r="C8" s="136">
        <v>4</v>
      </c>
      <c r="D8" s="136">
        <v>3.107236047736839</v>
      </c>
      <c r="E8" s="136">
        <v>2.9736073131883645</v>
      </c>
      <c r="F8" s="136">
        <v>3.3568525910174785</v>
      </c>
    </row>
    <row r="9" ht="11.25">
      <c r="A9" s="43" t="s">
        <v>289</v>
      </c>
    </row>
    <row r="10" ht="11.25">
      <c r="A10" s="43" t="s">
        <v>286</v>
      </c>
    </row>
    <row r="12" ht="11.25">
      <c r="F12" s="4"/>
    </row>
    <row r="27" ht="11.25">
      <c r="H27" s="46"/>
    </row>
  </sheetData>
  <sheetProtection/>
  <mergeCells count="1">
    <mergeCell ref="A3:F3"/>
  </mergeCells>
  <printOptions/>
  <pageMargins left="0.787401575" right="0.787401575" top="0.984251969" bottom="0.984251969" header="0.4921259845" footer="0.492125984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H29"/>
  <sheetViews>
    <sheetView showGridLines="0" zoomScalePageLayoutView="0" workbookViewId="0" topLeftCell="A1">
      <selection activeCell="A1" sqref="A1"/>
    </sheetView>
  </sheetViews>
  <sheetFormatPr defaultColWidth="11.421875" defaultRowHeight="12.75"/>
  <cols>
    <col min="1" max="1" width="24.140625" style="4" customWidth="1"/>
    <col min="2" max="6" width="11.421875" style="4" customWidth="1"/>
    <col min="7" max="8" width="11.421875" style="43" customWidth="1"/>
    <col min="9" max="16384" width="11.421875" style="4" customWidth="1"/>
  </cols>
  <sheetData>
    <row r="1" ht="11.25">
      <c r="A1" s="18" t="s">
        <v>394</v>
      </c>
    </row>
    <row r="3" spans="1:8" ht="11.25">
      <c r="A3" s="607" t="s">
        <v>74</v>
      </c>
      <c r="B3" s="606"/>
      <c r="C3" s="606"/>
      <c r="D3" s="606"/>
      <c r="E3" s="606"/>
      <c r="F3" s="606"/>
      <c r="G3" s="144"/>
      <c r="H3" s="148"/>
    </row>
    <row r="4" spans="1:8" ht="11.25">
      <c r="A4" s="58"/>
      <c r="B4" s="3">
        <v>2000</v>
      </c>
      <c r="C4" s="3">
        <v>2004</v>
      </c>
      <c r="D4" s="3">
        <v>2005</v>
      </c>
      <c r="E4" s="3">
        <v>2006</v>
      </c>
      <c r="F4" s="3">
        <v>2007</v>
      </c>
      <c r="G4" s="142"/>
      <c r="H4" s="142"/>
    </row>
    <row r="5" spans="1:8" ht="11.25">
      <c r="A5" s="58" t="s">
        <v>250</v>
      </c>
      <c r="B5" s="109">
        <v>43.7</v>
      </c>
      <c r="C5" s="145">
        <v>62.218112307999206</v>
      </c>
      <c r="D5" s="109">
        <v>64.9</v>
      </c>
      <c r="E5" s="109">
        <v>67.65987159471084</v>
      </c>
      <c r="F5" s="109">
        <v>72.2154482330812</v>
      </c>
      <c r="G5" s="146"/>
      <c r="H5" s="146"/>
    </row>
    <row r="6" spans="1:8" ht="11.25">
      <c r="A6" s="141" t="s">
        <v>17</v>
      </c>
      <c r="B6" s="136"/>
      <c r="C6" s="136">
        <v>5.481078177229981</v>
      </c>
      <c r="D6" s="136">
        <v>4.310461363283746</v>
      </c>
      <c r="E6" s="136">
        <v>4.25249860510144</v>
      </c>
      <c r="F6" s="136">
        <v>6.733055400487187</v>
      </c>
      <c r="G6" s="147"/>
      <c r="H6" s="146"/>
    </row>
    <row r="7" ht="11.25">
      <c r="A7" s="4" t="s">
        <v>290</v>
      </c>
    </row>
    <row r="8" ht="11.25">
      <c r="A8" s="4" t="s">
        <v>286</v>
      </c>
    </row>
    <row r="14" spans="1:6" ht="11.25">
      <c r="A14" s="613"/>
      <c r="B14" s="614"/>
      <c r="C14" s="614"/>
      <c r="D14" s="614"/>
      <c r="E14" s="614"/>
      <c r="F14" s="614"/>
    </row>
    <row r="15" spans="1:8" ht="11.25">
      <c r="A15" s="43"/>
      <c r="B15" s="142"/>
      <c r="C15" s="142"/>
      <c r="D15" s="142"/>
      <c r="E15" s="142"/>
      <c r="F15" s="43"/>
      <c r="H15" s="4"/>
    </row>
    <row r="16" spans="1:8" ht="11.25">
      <c r="A16" s="43"/>
      <c r="B16" s="146"/>
      <c r="C16" s="146"/>
      <c r="D16" s="146"/>
      <c r="E16" s="146"/>
      <c r="F16" s="43"/>
      <c r="H16" s="4"/>
    </row>
    <row r="17" spans="1:8" ht="11.25">
      <c r="A17" s="149"/>
      <c r="B17" s="146"/>
      <c r="C17" s="146"/>
      <c r="D17" s="146"/>
      <c r="E17" s="146"/>
      <c r="F17" s="43"/>
      <c r="H17" s="4"/>
    </row>
    <row r="18" spans="1:6" ht="11.25">
      <c r="A18" s="43"/>
      <c r="B18" s="43"/>
      <c r="C18" s="43"/>
      <c r="D18" s="43"/>
      <c r="E18" s="43"/>
      <c r="F18" s="43"/>
    </row>
    <row r="29" ht="11.25">
      <c r="H29" s="46"/>
    </row>
  </sheetData>
  <sheetProtection/>
  <mergeCells count="2">
    <mergeCell ref="A3:F3"/>
    <mergeCell ref="A14:F14"/>
  </mergeCells>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P29"/>
  <sheetViews>
    <sheetView showGridLines="0" zoomScalePageLayoutView="0" workbookViewId="0" topLeftCell="A1">
      <selection activeCell="A1" sqref="A1"/>
    </sheetView>
  </sheetViews>
  <sheetFormatPr defaultColWidth="11.421875" defaultRowHeight="12.75"/>
  <cols>
    <col min="1" max="1" width="30.7109375" style="4" customWidth="1"/>
    <col min="2" max="2" width="9.421875" style="4" customWidth="1"/>
    <col min="3" max="3" width="8.8515625" style="4" customWidth="1"/>
    <col min="4" max="6" width="9.7109375" style="4" customWidth="1"/>
    <col min="7" max="15" width="4.00390625" style="4" customWidth="1"/>
    <col min="16" max="16384" width="11.421875" style="4" customWidth="1"/>
  </cols>
  <sheetData>
    <row r="1" ht="11.25">
      <c r="A1" s="18" t="s">
        <v>291</v>
      </c>
    </row>
    <row r="3" spans="1:6" ht="15.75" customHeight="1">
      <c r="A3" s="605" t="s">
        <v>175</v>
      </c>
      <c r="B3" s="605"/>
      <c r="C3" s="605"/>
      <c r="D3" s="605"/>
      <c r="E3" s="605"/>
      <c r="F3" s="605"/>
    </row>
    <row r="4" spans="1:6" ht="11.25">
      <c r="A4" s="110"/>
      <c r="B4" s="111" t="s">
        <v>223</v>
      </c>
      <c r="C4" s="111" t="s">
        <v>222</v>
      </c>
      <c r="D4" s="108">
        <v>2005</v>
      </c>
      <c r="E4" s="108">
        <v>2006</v>
      </c>
      <c r="F4" s="108">
        <v>2007</v>
      </c>
    </row>
    <row r="5" spans="1:16" ht="11.25">
      <c r="A5" s="110" t="s">
        <v>14</v>
      </c>
      <c r="B5" s="112">
        <v>2.3036518588279042</v>
      </c>
      <c r="C5" s="112">
        <v>5.5154970913724455</v>
      </c>
      <c r="D5" s="113">
        <v>1.0645543984019383</v>
      </c>
      <c r="E5" s="113">
        <v>3.3720730615533228</v>
      </c>
      <c r="F5" s="113">
        <v>3.768445941129883</v>
      </c>
      <c r="H5" s="41"/>
      <c r="I5" s="41"/>
      <c r="J5" s="41"/>
      <c r="K5" s="41"/>
      <c r="L5" s="41"/>
      <c r="M5" s="41"/>
      <c r="N5" s="41"/>
      <c r="O5" s="41"/>
      <c r="P5" s="41"/>
    </row>
    <row r="6" spans="1:16" ht="11.25">
      <c r="A6" s="110" t="s">
        <v>29</v>
      </c>
      <c r="B6" s="112">
        <f>((1+(B5/100))/(1+(B7/100))-1)*100</f>
        <v>0.5376402529400526</v>
      </c>
      <c r="C6" s="112">
        <f>((1+(C5/100))/(1+(C7/100))-1)*100</f>
        <v>-1.4037953110053847</v>
      </c>
      <c r="D6" s="109">
        <v>1.002166089079907</v>
      </c>
      <c r="E6" s="109">
        <v>1.7635267846638527</v>
      </c>
      <c r="F6" s="109">
        <v>1.295815667818374</v>
      </c>
      <c r="H6" s="41"/>
      <c r="I6" s="41"/>
      <c r="J6" s="41"/>
      <c r="K6" s="41"/>
      <c r="L6" s="41"/>
      <c r="M6" s="41"/>
      <c r="N6" s="41"/>
      <c r="O6" s="41"/>
      <c r="P6" s="41"/>
    </row>
    <row r="7" spans="1:16" ht="11.25">
      <c r="A7" s="110" t="s">
        <v>16</v>
      </c>
      <c r="B7" s="112">
        <v>1.7565675914461343</v>
      </c>
      <c r="C7" s="112">
        <v>7.017808062900177</v>
      </c>
      <c r="D7" s="109">
        <v>0.061769278558855945</v>
      </c>
      <c r="E7" s="109">
        <v>1.5806707252719434</v>
      </c>
      <c r="F7" s="109">
        <v>2.4409994203709857</v>
      </c>
      <c r="H7" s="41"/>
      <c r="I7" s="41"/>
      <c r="J7" s="41"/>
      <c r="K7" s="41"/>
      <c r="L7" s="41"/>
      <c r="M7" s="41"/>
      <c r="N7" s="41"/>
      <c r="O7" s="41"/>
      <c r="P7" s="41"/>
    </row>
    <row r="8" ht="11.25">
      <c r="A8" s="4" t="s">
        <v>265</v>
      </c>
    </row>
    <row r="29" ht="11.25">
      <c r="G29" s="6"/>
    </row>
  </sheetData>
  <sheetProtection/>
  <mergeCells count="1">
    <mergeCell ref="A3:F3"/>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38"/>
  <sheetViews>
    <sheetView showGridLines="0" zoomScalePageLayoutView="0" workbookViewId="0" topLeftCell="A1">
      <selection activeCell="A1" sqref="A1"/>
    </sheetView>
  </sheetViews>
  <sheetFormatPr defaultColWidth="11.421875" defaultRowHeight="12.75"/>
  <cols>
    <col min="1" max="1" width="42.421875" style="48" customWidth="1"/>
    <col min="2" max="4" width="8.7109375" style="48" customWidth="1"/>
    <col min="5" max="5" width="10.421875" style="48" customWidth="1"/>
    <col min="6" max="6" width="5.28125" style="49" customWidth="1"/>
    <col min="7" max="7" width="5.57421875" style="48" customWidth="1"/>
    <col min="8" max="8" width="7.421875" style="48" customWidth="1"/>
    <col min="9" max="16384" width="11.421875" style="48" customWidth="1"/>
  </cols>
  <sheetData>
    <row r="1" spans="1:6" s="4" customFormat="1" ht="11.25">
      <c r="A1" s="18" t="s">
        <v>296</v>
      </c>
      <c r="F1" s="19"/>
    </row>
    <row r="2" s="4" customFormat="1" ht="11.25">
      <c r="F2" s="19"/>
    </row>
    <row r="3" spans="1:6" s="4" customFormat="1" ht="11.25" customHeight="1">
      <c r="A3" s="20"/>
      <c r="B3" s="600" t="s">
        <v>174</v>
      </c>
      <c r="C3" s="601"/>
      <c r="D3" s="602"/>
      <c r="E3" s="603" t="s">
        <v>228</v>
      </c>
      <c r="F3" s="19"/>
    </row>
    <row r="4" spans="1:6" s="4" customFormat="1" ht="34.5" customHeight="1">
      <c r="A4" s="21"/>
      <c r="B4" s="22">
        <v>2005</v>
      </c>
      <c r="C4" s="22">
        <v>2006</v>
      </c>
      <c r="D4" s="22">
        <f>C4+1</f>
        <v>2007</v>
      </c>
      <c r="E4" s="604"/>
      <c r="F4" s="19"/>
    </row>
    <row r="5" spans="1:9" s="4" customFormat="1" ht="15" customHeight="1">
      <c r="A5" s="23" t="s">
        <v>95</v>
      </c>
      <c r="B5" s="24">
        <v>4.95356732135545</v>
      </c>
      <c r="C5" s="24">
        <v>3.493883805657674</v>
      </c>
      <c r="D5" s="24">
        <v>3.878962293600935</v>
      </c>
      <c r="E5" s="25">
        <f>SUM(E6:E7)</f>
        <v>72653.97589954859</v>
      </c>
      <c r="F5" s="26"/>
      <c r="G5" s="26"/>
      <c r="H5" s="26"/>
      <c r="I5" s="26"/>
    </row>
    <row r="6" spans="1:6" s="4" customFormat="1" ht="15" customHeight="1">
      <c r="A6" s="27" t="s">
        <v>0</v>
      </c>
      <c r="B6" s="17">
        <v>4.647401721406624</v>
      </c>
      <c r="C6" s="17">
        <v>3.4393997210556932</v>
      </c>
      <c r="D6" s="17">
        <v>3.905206164604877</v>
      </c>
      <c r="E6" s="29">
        <v>56352.494253473684</v>
      </c>
      <c r="F6" s="19"/>
    </row>
    <row r="7" spans="1:6" s="4" customFormat="1" ht="15" customHeight="1">
      <c r="A7" s="27" t="s">
        <v>1</v>
      </c>
      <c r="B7" s="17">
        <v>6.027215344395671</v>
      </c>
      <c r="C7" s="17">
        <v>3.682459748996351</v>
      </c>
      <c r="D7" s="17">
        <v>3.788342050166122</v>
      </c>
      <c r="E7" s="29">
        <v>16301.481646074899</v>
      </c>
      <c r="F7" s="19"/>
    </row>
    <row r="8" spans="1:6" s="4" customFormat="1" ht="5.25" customHeight="1">
      <c r="A8" s="30"/>
      <c r="B8" s="31"/>
      <c r="C8" s="31"/>
      <c r="D8" s="31"/>
      <c r="E8" s="32"/>
      <c r="F8" s="19"/>
    </row>
    <row r="9" spans="1:6" s="4" customFormat="1" ht="15" customHeight="1">
      <c r="A9" s="33" t="s">
        <v>2</v>
      </c>
      <c r="B9" s="24">
        <v>3.1893948158838015</v>
      </c>
      <c r="C9" s="24">
        <v>4.447934945846413</v>
      </c>
      <c r="D9" s="24">
        <v>5.465461556626082</v>
      </c>
      <c r="E9" s="25">
        <f>SUM(E10:E14)</f>
        <v>45062.455000642614</v>
      </c>
      <c r="F9" s="19"/>
    </row>
    <row r="10" spans="1:6" s="4" customFormat="1" ht="15" customHeight="1">
      <c r="A10" s="27" t="s">
        <v>3</v>
      </c>
      <c r="B10" s="17">
        <v>3.210950359981112</v>
      </c>
      <c r="C10" s="17">
        <v>4.166587189674146</v>
      </c>
      <c r="D10" s="17">
        <v>5.265662576959372</v>
      </c>
      <c r="E10" s="29">
        <v>20908.88104244601</v>
      </c>
      <c r="F10" s="19"/>
    </row>
    <row r="11" spans="1:6" s="4" customFormat="1" ht="15" customHeight="1">
      <c r="A11" s="27" t="s">
        <v>4</v>
      </c>
      <c r="B11" s="17">
        <v>5.212412908246989</v>
      </c>
      <c r="C11" s="17">
        <v>6.803796702650217</v>
      </c>
      <c r="D11" s="17">
        <v>8.371276636495622</v>
      </c>
      <c r="E11" s="29">
        <v>10248.643480913894</v>
      </c>
      <c r="F11" s="19"/>
    </row>
    <row r="12" spans="1:6" s="4" customFormat="1" ht="15" customHeight="1">
      <c r="A12" s="27" t="s">
        <v>5</v>
      </c>
      <c r="B12" s="17">
        <v>1.0645543984019383</v>
      </c>
      <c r="C12" s="17">
        <v>3.3720730615533228</v>
      </c>
      <c r="D12" s="17">
        <v>3.768445941129883</v>
      </c>
      <c r="E12" s="29">
        <v>9354.79799587185</v>
      </c>
      <c r="F12" s="19"/>
    </row>
    <row r="13" spans="1:6" s="4" customFormat="1" ht="15" customHeight="1">
      <c r="A13" s="27" t="s">
        <v>6</v>
      </c>
      <c r="B13" s="17">
        <v>3.664133708987464</v>
      </c>
      <c r="C13" s="17">
        <v>3.239368663235979</v>
      </c>
      <c r="D13" s="17">
        <v>3.496000117651235</v>
      </c>
      <c r="E13" s="29">
        <v>4245.90297693874</v>
      </c>
      <c r="F13" s="19"/>
    </row>
    <row r="14" spans="1:6" s="4" customFormat="1" ht="15" customHeight="1">
      <c r="A14" s="21" t="s">
        <v>7</v>
      </c>
      <c r="B14" s="17">
        <v>0.055959136918076524</v>
      </c>
      <c r="C14" s="17">
        <v>-0.07054742456935514</v>
      </c>
      <c r="D14" s="17">
        <v>5.005626585407413</v>
      </c>
      <c r="E14" s="29">
        <v>304.22950447211895</v>
      </c>
      <c r="F14" s="19"/>
    </row>
    <row r="15" spans="1:6" s="4" customFormat="1" ht="15" customHeight="1">
      <c r="A15" s="34" t="s">
        <v>8</v>
      </c>
      <c r="B15" s="35">
        <v>6.950650590874275</v>
      </c>
      <c r="C15" s="35">
        <v>9.157002969391456</v>
      </c>
      <c r="D15" s="35">
        <v>5.125867770969933</v>
      </c>
      <c r="E15" s="36">
        <v>3239.5559238306596</v>
      </c>
      <c r="F15" s="19"/>
    </row>
    <row r="16" spans="1:6" s="4" customFormat="1" ht="15" customHeight="1">
      <c r="A16" s="34" t="s">
        <v>252</v>
      </c>
      <c r="B16" s="35">
        <v>4.23414027438271</v>
      </c>
      <c r="C16" s="35">
        <v>1.5133515150255192</v>
      </c>
      <c r="D16" s="35">
        <v>4.409981234707459</v>
      </c>
      <c r="E16" s="36">
        <v>33350.51367209753</v>
      </c>
      <c r="F16" s="19"/>
    </row>
    <row r="17" spans="1:6" s="4" customFormat="1" ht="15" customHeight="1">
      <c r="A17" s="33" t="s">
        <v>191</v>
      </c>
      <c r="B17" s="24">
        <v>5.3685125980273085</v>
      </c>
      <c r="C17" s="24">
        <v>4.7097274091171215</v>
      </c>
      <c r="D17" s="24">
        <v>7.972146714438537</v>
      </c>
      <c r="E17" s="25">
        <f>SUM(E18:E20)</f>
        <v>9533.119360482777</v>
      </c>
      <c r="F17" s="19"/>
    </row>
    <row r="18" spans="1:6" s="4" customFormat="1" ht="15" customHeight="1">
      <c r="A18" s="27" t="s">
        <v>10</v>
      </c>
      <c r="B18" s="17">
        <v>3.3285217199911443</v>
      </c>
      <c r="C18" s="17">
        <v>2.2304817052378496</v>
      </c>
      <c r="D18" s="17">
        <v>4.613998740400888</v>
      </c>
      <c r="E18" s="29">
        <v>4537.074098787663</v>
      </c>
      <c r="F18" s="19"/>
    </row>
    <row r="19" spans="1:6" s="4" customFormat="1" ht="15" customHeight="1">
      <c r="A19" s="27" t="s">
        <v>192</v>
      </c>
      <c r="B19" s="17">
        <v>5.344057493475546</v>
      </c>
      <c r="C19" s="17">
        <v>6.025580452169052</v>
      </c>
      <c r="D19" s="17">
        <v>8.179808763824383</v>
      </c>
      <c r="E19" s="29">
        <v>1474.0069312597543</v>
      </c>
      <c r="F19" s="19"/>
    </row>
    <row r="20" spans="1:6" s="4" customFormat="1" ht="15" customHeight="1">
      <c r="A20" s="27" t="s">
        <v>11</v>
      </c>
      <c r="B20" s="17">
        <v>8.50849794718323</v>
      </c>
      <c r="C20" s="17">
        <v>7.748571698972711</v>
      </c>
      <c r="D20" s="17">
        <v>12.535246269684592</v>
      </c>
      <c r="E20" s="29">
        <v>3522.0383304353595</v>
      </c>
      <c r="F20" s="19"/>
    </row>
    <row r="21" spans="1:6" s="4" customFormat="1" ht="21.75" customHeight="1">
      <c r="A21" s="37" t="s">
        <v>84</v>
      </c>
      <c r="B21" s="35">
        <v>4.380176560795306</v>
      </c>
      <c r="C21" s="35">
        <v>3.513385283434417</v>
      </c>
      <c r="D21" s="35">
        <v>4.675856418604667</v>
      </c>
      <c r="E21" s="36">
        <f>E17+E16+E15+E9+E5</f>
        <v>163839.61985660216</v>
      </c>
      <c r="F21" s="38"/>
    </row>
    <row r="22" spans="1:6" s="18" customFormat="1" ht="15" customHeight="1">
      <c r="A22" s="33" t="s">
        <v>128</v>
      </c>
      <c r="B22" s="39">
        <v>5.777578627569397</v>
      </c>
      <c r="C22" s="39">
        <v>5.342419081569091</v>
      </c>
      <c r="D22" s="39">
        <v>5.868538758955637</v>
      </c>
      <c r="E22" s="25">
        <f>E23+E28</f>
        <v>3301.287402296437</v>
      </c>
      <c r="F22" s="40"/>
    </row>
    <row r="23" spans="1:8" s="4" customFormat="1" ht="15" customHeight="1">
      <c r="A23" s="27" t="s">
        <v>129</v>
      </c>
      <c r="B23" s="17">
        <v>2.802873766920982</v>
      </c>
      <c r="C23" s="17">
        <v>4.633038601964159</v>
      </c>
      <c r="D23" s="17">
        <v>6.167541415768582</v>
      </c>
      <c r="E23" s="29">
        <v>2675.5395565405374</v>
      </c>
      <c r="F23" s="19"/>
      <c r="H23" s="41"/>
    </row>
    <row r="24" spans="1:6" s="4" customFormat="1" ht="26.25" customHeight="1" hidden="1">
      <c r="A24" s="27"/>
      <c r="B24" s="17"/>
      <c r="C24" s="17"/>
      <c r="D24" s="17"/>
      <c r="E24" s="29"/>
      <c r="F24" s="19"/>
    </row>
    <row r="25" spans="1:6" s="4" customFormat="1" ht="26.25" customHeight="1" hidden="1">
      <c r="A25" s="27"/>
      <c r="B25" s="17"/>
      <c r="C25" s="17"/>
      <c r="D25" s="17"/>
      <c r="E25" s="29"/>
      <c r="F25" s="19"/>
    </row>
    <row r="26" spans="1:6" s="4" customFormat="1" ht="26.25" customHeight="1" hidden="1">
      <c r="A26" s="27"/>
      <c r="B26" s="17"/>
      <c r="C26" s="17"/>
      <c r="D26" s="17"/>
      <c r="E26" s="29"/>
      <c r="F26" s="19"/>
    </row>
    <row r="27" spans="1:6" s="4" customFormat="1" ht="26.25" customHeight="1" hidden="1">
      <c r="A27" s="27"/>
      <c r="B27" s="17"/>
      <c r="C27" s="17"/>
      <c r="D27" s="17"/>
      <c r="E27" s="29"/>
      <c r="F27" s="19"/>
    </row>
    <row r="28" spans="1:6" s="4" customFormat="1" ht="15" customHeight="1">
      <c r="A28" s="21" t="s">
        <v>130</v>
      </c>
      <c r="B28" s="17">
        <v>21.074323490810926</v>
      </c>
      <c r="C28" s="17">
        <v>8.43974978506759</v>
      </c>
      <c r="D28" s="17">
        <v>4.608848641553081</v>
      </c>
      <c r="E28" s="29">
        <v>625.7478457558998</v>
      </c>
      <c r="F28" s="19"/>
    </row>
    <row r="29" spans="1:6" s="4" customFormat="1" ht="15" customHeight="1">
      <c r="A29" s="34" t="s">
        <v>12</v>
      </c>
      <c r="B29" s="35">
        <v>4.406659936107985</v>
      </c>
      <c r="C29" s="35">
        <v>3.5485040378065804</v>
      </c>
      <c r="D29" s="35">
        <v>4.699153505515923</v>
      </c>
      <c r="E29" s="36">
        <f>E21+E22</f>
        <v>167140.9072588986</v>
      </c>
      <c r="F29" s="38"/>
    </row>
    <row r="30" spans="1:6" s="4" customFormat="1" ht="15" customHeight="1">
      <c r="A30" s="51" t="s">
        <v>86</v>
      </c>
      <c r="B30" s="35">
        <v>3.9674737983375508</v>
      </c>
      <c r="C30" s="35">
        <v>4.7155731987383875</v>
      </c>
      <c r="D30" s="35">
        <v>4.6906358197295495</v>
      </c>
      <c r="E30" s="36">
        <v>1892243.46</v>
      </c>
      <c r="F30" s="38"/>
    </row>
    <row r="31" spans="1:6" s="4" customFormat="1" ht="11.25">
      <c r="A31" s="4" t="s">
        <v>251</v>
      </c>
      <c r="F31" s="6"/>
    </row>
    <row r="32" spans="1:6" s="43" customFormat="1" ht="11.25">
      <c r="A32" s="43" t="s">
        <v>267</v>
      </c>
      <c r="B32" s="44"/>
      <c r="C32" s="44"/>
      <c r="D32" s="44"/>
      <c r="F32" s="45"/>
    </row>
    <row r="33" s="4" customFormat="1" ht="11.25">
      <c r="F33" s="19"/>
    </row>
    <row r="34" s="4" customFormat="1" ht="11.25">
      <c r="F34" s="19"/>
    </row>
    <row r="35" s="4" customFormat="1" ht="11.25">
      <c r="F35" s="19"/>
    </row>
    <row r="36" s="4" customFormat="1" ht="11.25">
      <c r="F36" s="19"/>
    </row>
    <row r="37" s="4" customFormat="1" ht="11.25">
      <c r="F37" s="19"/>
    </row>
    <row r="38" s="4" customFormat="1" ht="11.25">
      <c r="F38" s="19"/>
    </row>
  </sheetData>
  <sheetProtection/>
  <mergeCells count="2">
    <mergeCell ref="B3:D3"/>
    <mergeCell ref="E3:E4"/>
  </mergeCells>
  <printOptions/>
  <pageMargins left="0.787401575" right="0.787401575" top="0.984251969" bottom="0.984251969" header="0.4921259845" footer="0.4921259845"/>
  <pageSetup horizontalDpi="600" verticalDpi="600" orientation="portrait" paperSize="9" r:id="rId1"/>
  <ignoredErrors>
    <ignoredError sqref="E9" formulaRange="1"/>
  </ignoredErrors>
</worksheet>
</file>

<file path=xl/worksheets/sheet20.xml><?xml version="1.0" encoding="utf-8"?>
<worksheet xmlns="http://schemas.openxmlformats.org/spreadsheetml/2006/main" xmlns:r="http://schemas.openxmlformats.org/officeDocument/2006/relationships">
  <dimension ref="A1:H29"/>
  <sheetViews>
    <sheetView showGridLines="0" zoomScalePageLayoutView="0" workbookViewId="0" topLeftCell="A1">
      <selection activeCell="A1" sqref="A1"/>
    </sheetView>
  </sheetViews>
  <sheetFormatPr defaultColWidth="11.421875" defaultRowHeight="12.75"/>
  <cols>
    <col min="1" max="1" width="31.8515625" style="4" customWidth="1"/>
    <col min="2" max="2" width="9.140625" style="4" customWidth="1"/>
    <col min="3" max="5" width="12.00390625" style="4" customWidth="1"/>
    <col min="6" max="16384" width="11.421875" style="4" customWidth="1"/>
  </cols>
  <sheetData>
    <row r="1" s="18" customFormat="1" ht="11.25">
      <c r="A1" s="18" t="s">
        <v>292</v>
      </c>
    </row>
    <row r="3" spans="1:6" ht="16.5" customHeight="1">
      <c r="A3" s="607" t="s">
        <v>74</v>
      </c>
      <c r="B3" s="606"/>
      <c r="C3" s="606"/>
      <c r="D3" s="606"/>
      <c r="E3" s="606"/>
      <c r="F3" s="606"/>
    </row>
    <row r="4" spans="1:6" s="18" customFormat="1" ht="11.25">
      <c r="A4" s="51"/>
      <c r="B4" s="3">
        <v>2000</v>
      </c>
      <c r="C4" s="3">
        <v>2004</v>
      </c>
      <c r="D4" s="108">
        <v>2005</v>
      </c>
      <c r="E4" s="108">
        <v>2006</v>
      </c>
      <c r="F4" s="108">
        <v>2007</v>
      </c>
    </row>
    <row r="5" spans="1:6" ht="11.25">
      <c r="A5" s="51" t="s">
        <v>190</v>
      </c>
      <c r="B5" s="109">
        <v>160.9</v>
      </c>
      <c r="C5" s="109">
        <v>208.5</v>
      </c>
      <c r="D5" s="109">
        <v>211.13378430137692</v>
      </c>
      <c r="E5" s="109">
        <v>216.36418863531844</v>
      </c>
      <c r="F5" s="109">
        <v>223.64725568083261</v>
      </c>
    </row>
    <row r="6" spans="1:6" ht="11.25">
      <c r="A6" s="141" t="s">
        <v>17</v>
      </c>
      <c r="B6" s="136"/>
      <c r="C6" s="136">
        <v>3.8788012033685426</v>
      </c>
      <c r="D6" s="136">
        <v>1.2632058999409779</v>
      </c>
      <c r="E6" s="136">
        <v>2.4772938879717765</v>
      </c>
      <c r="F6" s="136">
        <v>3.3661148323347323</v>
      </c>
    </row>
    <row r="7" spans="1:5" ht="11.25">
      <c r="A7" s="4" t="s">
        <v>289</v>
      </c>
      <c r="E7" s="151"/>
    </row>
    <row r="8" ht="11.25">
      <c r="A8" s="4" t="s">
        <v>286</v>
      </c>
    </row>
    <row r="9" ht="14.25" customHeight="1"/>
    <row r="29" ht="11.25">
      <c r="H29" s="6"/>
    </row>
  </sheetData>
  <sheetProtection/>
  <mergeCells count="1">
    <mergeCell ref="A3:F3"/>
  </mergeCells>
  <printOptions/>
  <pageMargins left="0.787401575" right="0.787401575" top="0.984251969" bottom="0.984251969" header="0.4921259845" footer="0.4921259845"/>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G12"/>
  <sheetViews>
    <sheetView showGridLines="0" zoomScalePageLayoutView="0" workbookViewId="0" topLeftCell="A1">
      <selection activeCell="A1" sqref="A1"/>
    </sheetView>
  </sheetViews>
  <sheetFormatPr defaultColWidth="11.421875" defaultRowHeight="12.75"/>
  <cols>
    <col min="1" max="1" width="30.7109375" style="152" customWidth="1"/>
    <col min="2" max="5" width="9.7109375" style="152" customWidth="1"/>
    <col min="6" max="6" width="9.421875" style="152" customWidth="1"/>
    <col min="7" max="7" width="9.7109375" style="155" customWidth="1"/>
    <col min="8" max="16384" width="11.421875" style="152" customWidth="1"/>
  </cols>
  <sheetData>
    <row r="1" spans="1:7" s="153" customFormat="1" ht="11.25">
      <c r="A1" s="153" t="s">
        <v>293</v>
      </c>
      <c r="G1" s="154"/>
    </row>
    <row r="2" ht="16.5" customHeight="1"/>
    <row r="3" spans="2:6" ht="11.25">
      <c r="B3" s="160"/>
      <c r="C3" s="160"/>
      <c r="D3" s="160"/>
      <c r="E3" s="160"/>
      <c r="F3" s="156" t="s">
        <v>74</v>
      </c>
    </row>
    <row r="4" spans="1:7" s="153" customFormat="1" ht="11.25">
      <c r="A4" s="157"/>
      <c r="B4" s="105">
        <v>2000</v>
      </c>
      <c r="C4" s="105">
        <v>2004</v>
      </c>
      <c r="D4" s="105">
        <v>2005</v>
      </c>
      <c r="E4" s="105">
        <v>2006</v>
      </c>
      <c r="F4" s="105">
        <v>2007</v>
      </c>
      <c r="G4" s="161"/>
    </row>
    <row r="5" spans="1:7" ht="11.25">
      <c r="A5" s="157" t="s">
        <v>31</v>
      </c>
      <c r="B5" s="158">
        <v>5822.1</v>
      </c>
      <c r="C5" s="158">
        <v>7515.1</v>
      </c>
      <c r="D5" s="158">
        <v>7612.479827</v>
      </c>
      <c r="E5" s="158">
        <v>7780.165475</v>
      </c>
      <c r="F5" s="158">
        <v>8023.330327</v>
      </c>
      <c r="G5" s="162"/>
    </row>
    <row r="6" spans="1:7" ht="11.25">
      <c r="A6" s="159" t="s">
        <v>17</v>
      </c>
      <c r="B6" s="132"/>
      <c r="C6" s="132">
        <v>4.157711971489775</v>
      </c>
      <c r="D6" s="132">
        <v>1.2957888384718785</v>
      </c>
      <c r="E6" s="132">
        <v>2.202772970317124</v>
      </c>
      <c r="F6" s="132">
        <v>5.397065205254026</v>
      </c>
      <c r="G6" s="162"/>
    </row>
    <row r="7" spans="1:7" ht="11.25">
      <c r="A7" s="157" t="s">
        <v>32</v>
      </c>
      <c r="B7" s="158">
        <v>2745.7</v>
      </c>
      <c r="C7" s="158">
        <v>3575</v>
      </c>
      <c r="D7" s="158">
        <v>3662.559658</v>
      </c>
      <c r="E7" s="158">
        <v>3791.553804</v>
      </c>
      <c r="F7" s="158">
        <v>3930.250989</v>
      </c>
      <c r="G7" s="162"/>
    </row>
    <row r="8" spans="1:7" ht="11.25">
      <c r="A8" s="159" t="s">
        <v>17</v>
      </c>
      <c r="B8" s="132"/>
      <c r="C8" s="132">
        <v>3.5142577420156362</v>
      </c>
      <c r="D8" s="132">
        <v>2.4492212027972027</v>
      </c>
      <c r="E8" s="132">
        <v>3.52196709528656</v>
      </c>
      <c r="F8" s="132">
        <v>7.3088592677334585</v>
      </c>
      <c r="G8" s="162"/>
    </row>
    <row r="9" spans="1:7" ht="11.25">
      <c r="A9" s="159" t="s">
        <v>30</v>
      </c>
      <c r="B9" s="132">
        <v>47.2</v>
      </c>
      <c r="C9" s="132">
        <v>47.57089060691141</v>
      </c>
      <c r="D9" s="132">
        <v>48.11256963873463</v>
      </c>
      <c r="E9" s="132">
        <v>48.733588201734236</v>
      </c>
      <c r="F9" s="132">
        <v>48.98528203150223</v>
      </c>
      <c r="G9" s="162"/>
    </row>
    <row r="10" spans="1:7" ht="11.25">
      <c r="A10" s="152" t="s">
        <v>286</v>
      </c>
      <c r="G10" s="161"/>
    </row>
    <row r="12" spans="2:6" ht="11.25">
      <c r="B12" s="299"/>
      <c r="C12" s="299"/>
      <c r="D12" s="299"/>
      <c r="E12" s="299"/>
      <c r="F12" s="299"/>
    </row>
  </sheetData>
  <sheetProtection/>
  <printOptions/>
  <pageMargins left="0.787401575" right="0.787401575" top="0.984251969" bottom="0.984251969" header="0.4921259845" footer="0.4921259845"/>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G29"/>
  <sheetViews>
    <sheetView showGridLines="0" zoomScalePageLayoutView="0" workbookViewId="0" topLeftCell="A1">
      <selection activeCell="A1" sqref="A1"/>
    </sheetView>
  </sheetViews>
  <sheetFormatPr defaultColWidth="11.421875" defaultRowHeight="12.75"/>
  <cols>
    <col min="1" max="1" width="30.28125" style="4" customWidth="1"/>
    <col min="2" max="4" width="11.421875" style="4" customWidth="1"/>
    <col min="5" max="5" width="3.8515625" style="4" customWidth="1"/>
    <col min="6" max="7" width="5.7109375" style="4" customWidth="1"/>
    <col min="8" max="16384" width="11.421875" style="4" customWidth="1"/>
  </cols>
  <sheetData>
    <row r="1" s="18" customFormat="1" ht="11.25">
      <c r="A1" s="18" t="s">
        <v>407</v>
      </c>
    </row>
    <row r="3" ht="11.25">
      <c r="A3" s="140"/>
    </row>
    <row r="4" spans="1:4" s="18" customFormat="1" ht="11.25">
      <c r="A4" s="51"/>
      <c r="B4" s="3">
        <v>2005</v>
      </c>
      <c r="C4" s="3">
        <v>2006</v>
      </c>
      <c r="D4" s="3" t="s">
        <v>232</v>
      </c>
    </row>
    <row r="5" spans="1:7" ht="11.25">
      <c r="A5" s="58" t="s">
        <v>33</v>
      </c>
      <c r="B5" s="163">
        <v>35882</v>
      </c>
      <c r="C5" s="163">
        <v>36312</v>
      </c>
      <c r="D5" s="163">
        <v>36207</v>
      </c>
      <c r="E5" s="164"/>
      <c r="F5" s="164"/>
      <c r="G5" s="164"/>
    </row>
    <row r="6" spans="1:7" ht="11.25">
      <c r="A6" s="141" t="s">
        <v>24</v>
      </c>
      <c r="B6" s="132">
        <v>-0.9687301631109757</v>
      </c>
      <c r="C6" s="132">
        <v>1.1983724430076448</v>
      </c>
      <c r="D6" s="132">
        <v>-0.28916060806345456</v>
      </c>
      <c r="E6" s="164"/>
      <c r="F6" s="164"/>
      <c r="G6" s="164"/>
    </row>
    <row r="7" spans="1:7" ht="11.25">
      <c r="A7" s="58" t="s">
        <v>26</v>
      </c>
      <c r="B7" s="163">
        <v>377</v>
      </c>
      <c r="C7" s="163">
        <v>357</v>
      </c>
      <c r="D7" s="163">
        <v>331</v>
      </c>
      <c r="E7" s="164"/>
      <c r="F7" s="164"/>
      <c r="G7" s="164"/>
    </row>
    <row r="8" spans="1:7" ht="11.25">
      <c r="A8" s="141" t="s">
        <v>24</v>
      </c>
      <c r="B8" s="132">
        <v>-0.527704485488123</v>
      </c>
      <c r="C8" s="132">
        <v>-5.305039787798405</v>
      </c>
      <c r="D8" s="132">
        <v>-7.282913165266103</v>
      </c>
      <c r="E8" s="164"/>
      <c r="F8" s="164"/>
      <c r="G8" s="164"/>
    </row>
    <row r="9" spans="1:7" ht="11.25">
      <c r="A9" s="58" t="s">
        <v>27</v>
      </c>
      <c r="B9" s="163">
        <v>76</v>
      </c>
      <c r="C9" s="163">
        <v>78</v>
      </c>
      <c r="D9" s="163">
        <v>104</v>
      </c>
      <c r="E9" s="164"/>
      <c r="F9" s="164"/>
      <c r="G9" s="164"/>
    </row>
    <row r="10" spans="1:7" ht="11.25">
      <c r="A10" s="141" t="s">
        <v>24</v>
      </c>
      <c r="B10" s="132">
        <v>0</v>
      </c>
      <c r="C10" s="132">
        <v>2.6315789473684292</v>
      </c>
      <c r="D10" s="132">
        <v>33.33333333333333</v>
      </c>
      <c r="E10" s="164"/>
      <c r="F10" s="164"/>
      <c r="G10" s="164"/>
    </row>
    <row r="11" spans="1:7" ht="11.25">
      <c r="A11" s="51" t="s">
        <v>64</v>
      </c>
      <c r="B11" s="135">
        <v>36335</v>
      </c>
      <c r="C11" s="135">
        <v>36747</v>
      </c>
      <c r="D11" s="135">
        <v>36642</v>
      </c>
      <c r="E11" s="164"/>
      <c r="F11" s="164"/>
      <c r="G11" s="164"/>
    </row>
    <row r="12" spans="1:7" ht="11.25">
      <c r="A12" s="141" t="s">
        <v>22</v>
      </c>
      <c r="B12" s="132">
        <v>-0.9621674662014801</v>
      </c>
      <c r="C12" s="132">
        <v>1.133892940690795</v>
      </c>
      <c r="D12" s="132">
        <v>-0.2857376112335719</v>
      </c>
      <c r="E12" s="164"/>
      <c r="F12" s="164"/>
      <c r="G12" s="164"/>
    </row>
    <row r="13" spans="1:7" ht="11.25">
      <c r="A13" s="51" t="s">
        <v>63</v>
      </c>
      <c r="B13" s="135">
        <v>41653</v>
      </c>
      <c r="C13" s="135">
        <v>41857</v>
      </c>
      <c r="D13" s="135">
        <v>42169</v>
      </c>
      <c r="E13" s="164"/>
      <c r="F13" s="164"/>
      <c r="G13" s="164"/>
    </row>
    <row r="14" spans="1:7" ht="11.25">
      <c r="A14" s="141" t="s">
        <v>22</v>
      </c>
      <c r="B14" s="136">
        <v>0</v>
      </c>
      <c r="C14" s="136">
        <v>0.4897606414904088</v>
      </c>
      <c r="D14" s="136">
        <v>0.7453950354779368</v>
      </c>
      <c r="E14" s="164"/>
      <c r="F14" s="164"/>
      <c r="G14" s="164"/>
    </row>
    <row r="15" ht="11.25">
      <c r="A15" s="4" t="s">
        <v>395</v>
      </c>
    </row>
    <row r="23" ht="11.25"/>
    <row r="24" ht="11.25"/>
    <row r="25" ht="11.25"/>
    <row r="29" ht="11.25">
      <c r="F29" s="6"/>
    </row>
  </sheetData>
  <sheetProtection/>
  <printOptions/>
  <pageMargins left="0.787401575" right="0.787401575" top="0.984251969" bottom="0.984251969" header="0.4921259845" footer="0.4921259845"/>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N29"/>
  <sheetViews>
    <sheetView showGridLines="0" zoomScalePageLayoutView="0" workbookViewId="0" topLeftCell="A1">
      <selection activeCell="A1" sqref="A1"/>
    </sheetView>
  </sheetViews>
  <sheetFormatPr defaultColWidth="11.421875" defaultRowHeight="12.75"/>
  <cols>
    <col min="1" max="1" width="30.7109375" style="4" customWidth="1"/>
    <col min="2" max="2" width="8.140625" style="4" customWidth="1"/>
    <col min="3" max="3" width="8.8515625" style="4" customWidth="1"/>
    <col min="4" max="6" width="8.7109375" style="4" customWidth="1"/>
    <col min="7" max="7" width="9.8515625" style="4" customWidth="1"/>
    <col min="8" max="10" width="4.28125" style="4" customWidth="1"/>
    <col min="11" max="11" width="5.7109375" style="4" customWidth="1"/>
    <col min="12" max="14" width="5.140625" style="4" customWidth="1"/>
    <col min="15" max="16384" width="11.421875" style="4" customWidth="1"/>
  </cols>
  <sheetData>
    <row r="1" ht="11.25">
      <c r="A1" s="18" t="s">
        <v>295</v>
      </c>
    </row>
    <row r="3" spans="1:7" ht="13.5" customHeight="1">
      <c r="A3" s="165"/>
      <c r="B3" s="600" t="s">
        <v>177</v>
      </c>
      <c r="C3" s="601"/>
      <c r="D3" s="601"/>
      <c r="E3" s="601"/>
      <c r="F3" s="617"/>
      <c r="G3" s="615" t="s">
        <v>233</v>
      </c>
    </row>
    <row r="4" spans="1:7" ht="21" customHeight="1">
      <c r="A4" s="166"/>
      <c r="B4" s="167" t="s">
        <v>223</v>
      </c>
      <c r="C4" s="167" t="s">
        <v>222</v>
      </c>
      <c r="D4" s="168">
        <v>2005</v>
      </c>
      <c r="E4" s="168">
        <v>2006</v>
      </c>
      <c r="F4" s="168">
        <f>E4+1</f>
        <v>2007</v>
      </c>
      <c r="G4" s="616"/>
    </row>
    <row r="5" spans="1:7" ht="12" customHeight="1">
      <c r="A5" s="169" t="s">
        <v>38</v>
      </c>
      <c r="B5" s="170"/>
      <c r="C5" s="170"/>
      <c r="D5" s="139"/>
      <c r="E5" s="139"/>
      <c r="F5" s="139"/>
      <c r="G5" s="50"/>
    </row>
    <row r="6" spans="1:14" ht="12" customHeight="1">
      <c r="A6" s="171" t="s">
        <v>35</v>
      </c>
      <c r="B6" s="112">
        <v>3.794084485123439</v>
      </c>
      <c r="C6" s="112">
        <v>7.034451051085622</v>
      </c>
      <c r="D6" s="109">
        <v>6.181784104446024</v>
      </c>
      <c r="E6" s="109">
        <v>7.704413206930624</v>
      </c>
      <c r="F6" s="109">
        <v>9.2207974627337</v>
      </c>
      <c r="G6" s="135">
        <v>5369.444676101427</v>
      </c>
      <c r="I6" s="41"/>
      <c r="J6" s="41"/>
      <c r="K6" s="41"/>
      <c r="L6" s="41"/>
      <c r="M6" s="41"/>
      <c r="N6" s="41"/>
    </row>
    <row r="7" spans="1:14" ht="12" customHeight="1">
      <c r="A7" s="171" t="s">
        <v>36</v>
      </c>
      <c r="B7" s="112">
        <v>0.7084727793541523</v>
      </c>
      <c r="C7" s="112">
        <v>3.0834858137982257</v>
      </c>
      <c r="D7" s="109">
        <v>0</v>
      </c>
      <c r="E7" s="109">
        <v>0</v>
      </c>
      <c r="F7" s="109">
        <v>1.7649147764995599</v>
      </c>
      <c r="G7" s="58"/>
      <c r="I7" s="41"/>
      <c r="J7" s="41"/>
      <c r="K7" s="41"/>
      <c r="L7" s="41"/>
      <c r="M7" s="41"/>
      <c r="N7" s="41"/>
    </row>
    <row r="8" spans="1:14" ht="12" customHeight="1">
      <c r="A8" s="166" t="s">
        <v>37</v>
      </c>
      <c r="B8" s="112">
        <f>((1+(B6/100))/(1+(B7/100))-1)*100</f>
        <v>3.063904774456927</v>
      </c>
      <c r="C8" s="112">
        <f>((1+(C6/100))/(1+(C7/100))-1)*100</f>
        <v>3.83278194959773</v>
      </c>
      <c r="D8" s="109">
        <f>((1+(D6/100))/(1+(D7/100))-1)*100</f>
        <v>6.181784104446031</v>
      </c>
      <c r="E8" s="109">
        <f>((1+(E6/100))/(1+(E7/100))-1)*100</f>
        <v>7.704413206930627</v>
      </c>
      <c r="F8" s="109">
        <f>((1+(F6/100))/(1+(F7/100))-1)*100</f>
        <v>7.326574883503878</v>
      </c>
      <c r="G8" s="58"/>
      <c r="I8" s="41"/>
      <c r="J8" s="41"/>
      <c r="K8" s="41"/>
      <c r="L8" s="41"/>
      <c r="M8" s="41"/>
      <c r="N8" s="41"/>
    </row>
    <row r="9" spans="1:11" ht="12" customHeight="1">
      <c r="A9" s="169" t="s">
        <v>39</v>
      </c>
      <c r="B9" s="172"/>
      <c r="C9" s="172"/>
      <c r="D9" s="173"/>
      <c r="E9" s="173"/>
      <c r="F9" s="173"/>
      <c r="G9" s="50"/>
      <c r="K9" s="174"/>
    </row>
    <row r="10" spans="1:14" ht="12" customHeight="1">
      <c r="A10" s="171" t="s">
        <v>35</v>
      </c>
      <c r="B10" s="112">
        <v>3.885799901338194</v>
      </c>
      <c r="C10" s="112">
        <v>6.9957648342217515</v>
      </c>
      <c r="D10" s="109">
        <v>4.138157170625874</v>
      </c>
      <c r="E10" s="109">
        <v>6.100641606833435</v>
      </c>
      <c r="F10" s="109">
        <v>7.824473093370202</v>
      </c>
      <c r="G10" s="135">
        <v>4086.5840639608655</v>
      </c>
      <c r="I10" s="41"/>
      <c r="J10" s="41"/>
      <c r="K10" s="41"/>
      <c r="L10" s="41"/>
      <c r="M10" s="41"/>
      <c r="N10" s="41"/>
    </row>
    <row r="11" spans="1:14" ht="12" customHeight="1">
      <c r="A11" s="171" t="s">
        <v>36</v>
      </c>
      <c r="B11" s="112">
        <v>1.4189088192181787</v>
      </c>
      <c r="C11" s="112">
        <v>0.28174839102705906</v>
      </c>
      <c r="D11" s="109">
        <v>0</v>
      </c>
      <c r="E11" s="109">
        <v>0</v>
      </c>
      <c r="F11" s="109">
        <v>0</v>
      </c>
      <c r="G11" s="58"/>
      <c r="I11" s="41"/>
      <c r="J11" s="41"/>
      <c r="K11" s="41"/>
      <c r="L11" s="41"/>
      <c r="M11" s="41"/>
      <c r="N11" s="41"/>
    </row>
    <row r="12" spans="1:14" ht="12" customHeight="1">
      <c r="A12" s="166" t="s">
        <v>37</v>
      </c>
      <c r="B12" s="112">
        <f>((1+(B10/100))/(1+(B11/100))-1)*100</f>
        <v>2.4323778581736732</v>
      </c>
      <c r="C12" s="112">
        <f>((1+(C10/100))/(1+(C11/100))-1)*100</f>
        <v>6.6951529574602375</v>
      </c>
      <c r="D12" s="109">
        <f>((1+(D10/100))/(1+(D11/100))-1)*100</f>
        <v>4.138157170625867</v>
      </c>
      <c r="E12" s="109">
        <f>((1+(E10/100))/(1+(E11/100))-1)*100</f>
        <v>6.100641606833435</v>
      </c>
      <c r="F12" s="109">
        <f>((1+(F10/100))/(1+(F11/100))-1)*100</f>
        <v>7.824473093370199</v>
      </c>
      <c r="G12" s="58"/>
      <c r="I12" s="41"/>
      <c r="J12" s="41"/>
      <c r="K12" s="41"/>
      <c r="L12" s="41"/>
      <c r="M12" s="41"/>
      <c r="N12" s="41"/>
    </row>
    <row r="13" spans="1:11" ht="12" customHeight="1">
      <c r="A13" s="169" t="s">
        <v>40</v>
      </c>
      <c r="B13" s="172"/>
      <c r="C13" s="172"/>
      <c r="D13" s="173"/>
      <c r="E13" s="173"/>
      <c r="F13" s="173"/>
      <c r="G13" s="50"/>
      <c r="K13" s="174"/>
    </row>
    <row r="14" spans="1:14" ht="12" customHeight="1">
      <c r="A14" s="171" t="s">
        <v>35</v>
      </c>
      <c r="B14" s="112">
        <v>5.8214371721886815</v>
      </c>
      <c r="C14" s="112">
        <v>7.6146382470750895</v>
      </c>
      <c r="D14" s="109">
        <v>4.51049147616331</v>
      </c>
      <c r="E14" s="109">
        <v>4.576484221946544</v>
      </c>
      <c r="F14" s="109">
        <v>5.568998867921593</v>
      </c>
      <c r="G14" s="135">
        <v>792.6147408516002</v>
      </c>
      <c r="I14" s="41"/>
      <c r="J14" s="41"/>
      <c r="K14" s="41"/>
      <c r="L14" s="41"/>
      <c r="M14" s="41"/>
      <c r="N14" s="41"/>
    </row>
    <row r="15" spans="1:14" ht="12" customHeight="1">
      <c r="A15" s="171" t="s">
        <v>36</v>
      </c>
      <c r="B15" s="112">
        <v>0.6944600598499884</v>
      </c>
      <c r="C15" s="112">
        <v>1.227924624894916</v>
      </c>
      <c r="D15" s="109">
        <v>0</v>
      </c>
      <c r="E15" s="109">
        <v>0</v>
      </c>
      <c r="F15" s="109">
        <v>0</v>
      </c>
      <c r="G15" s="58"/>
      <c r="I15" s="41"/>
      <c r="J15" s="41"/>
      <c r="K15" s="41"/>
      <c r="L15" s="41"/>
      <c r="M15" s="41"/>
      <c r="N15" s="41"/>
    </row>
    <row r="16" spans="1:14" ht="12" customHeight="1">
      <c r="A16" s="166" t="s">
        <v>37</v>
      </c>
      <c r="B16" s="112">
        <f>((1+(B14/100))/(1+(B15/100))-1)*100</f>
        <v>5.091617859901487</v>
      </c>
      <c r="C16" s="112">
        <f>((1+(C14/100))/(1+(C15/100))-1)*100</f>
        <v>6.309240899530888</v>
      </c>
      <c r="D16" s="109">
        <f>((1+(D14/100))/(1+(D15/100))-1)*100</f>
        <v>4.510491476163314</v>
      </c>
      <c r="E16" s="109">
        <f>((1+(E14/100))/(1+(E15/100))-1)*100</f>
        <v>4.576484221946542</v>
      </c>
      <c r="F16" s="109">
        <f>((1+(F14/100))/(1+(F15/100))-1)*100</f>
        <v>5.568998867921593</v>
      </c>
      <c r="G16" s="58"/>
      <c r="I16" s="41"/>
      <c r="J16" s="41"/>
      <c r="K16" s="41"/>
      <c r="L16" s="41"/>
      <c r="M16" s="41"/>
      <c r="N16" s="41"/>
    </row>
    <row r="17" spans="1:11" ht="12" customHeight="1">
      <c r="A17" s="169" t="s">
        <v>41</v>
      </c>
      <c r="B17" s="172"/>
      <c r="C17" s="172"/>
      <c r="D17" s="173"/>
      <c r="E17" s="173"/>
      <c r="F17" s="173"/>
      <c r="G17" s="50"/>
      <c r="K17" s="174"/>
    </row>
    <row r="18" spans="1:14" ht="12" customHeight="1">
      <c r="A18" s="171" t="s">
        <v>35</v>
      </c>
      <c r="B18" s="112">
        <v>3.9833889156868363</v>
      </c>
      <c r="C18" s="112">
        <v>7.065141126428398</v>
      </c>
      <c r="D18" s="109">
        <v>5.212412908246989</v>
      </c>
      <c r="E18" s="109">
        <v>6.803796702650217</v>
      </c>
      <c r="F18" s="109">
        <v>8.371276636495622</v>
      </c>
      <c r="G18" s="135">
        <f>G6+G10+G14</f>
        <v>10248.643480913894</v>
      </c>
      <c r="I18" s="41"/>
      <c r="J18" s="41"/>
      <c r="K18" s="41"/>
      <c r="L18" s="41"/>
      <c r="M18" s="41"/>
      <c r="N18" s="41"/>
    </row>
    <row r="19" spans="1:14" ht="12" customHeight="1">
      <c r="A19" s="171" t="s">
        <v>36</v>
      </c>
      <c r="B19" s="112">
        <f>((1+(B18/100))/(1+(B20/100))-1)*100</f>
        <v>0.8382257651442071</v>
      </c>
      <c r="C19" s="112">
        <f>((1+(C18/100))/(1+(C20/100))-1)*100</f>
        <v>1.634745427835771</v>
      </c>
      <c r="D19" s="109">
        <v>0</v>
      </c>
      <c r="E19" s="109">
        <v>0</v>
      </c>
      <c r="F19" s="109">
        <v>0.9169651578583071</v>
      </c>
      <c r="G19" s="58"/>
      <c r="I19" s="41"/>
      <c r="J19" s="41"/>
      <c r="K19" s="41"/>
      <c r="L19" s="41"/>
      <c r="M19" s="41"/>
      <c r="N19" s="41"/>
    </row>
    <row r="20" spans="1:14" ht="12" customHeight="1">
      <c r="A20" s="166" t="s">
        <v>37</v>
      </c>
      <c r="B20" s="112">
        <v>3.119018731912071</v>
      </c>
      <c r="C20" s="112">
        <v>5.343050426045881</v>
      </c>
      <c r="D20" s="109">
        <f>((1+(D18/100))/(1+(D19/100))-1)*100</f>
        <v>5.212412908246988</v>
      </c>
      <c r="E20" s="109">
        <f>((1+(E18/100))/(1+(E19/100))-1)*100</f>
        <v>6.803796702650211</v>
      </c>
      <c r="F20" s="109">
        <f>((1+(F18/100))/(1+(F19/100))-1)*100</f>
        <v>7.386579121733372</v>
      </c>
      <c r="G20" s="58"/>
      <c r="I20" s="41"/>
      <c r="J20" s="41"/>
      <c r="K20" s="41"/>
      <c r="L20" s="41"/>
      <c r="M20" s="41"/>
      <c r="N20" s="41"/>
    </row>
    <row r="21" ht="9.75" customHeight="1">
      <c r="A21" s="4" t="s">
        <v>294</v>
      </c>
    </row>
    <row r="22" spans="1:6" ht="11.25">
      <c r="A22" s="4" t="s">
        <v>265</v>
      </c>
      <c r="D22" s="41"/>
      <c r="E22" s="41"/>
      <c r="F22" s="174"/>
    </row>
    <row r="23" spans="4:6" ht="11.25">
      <c r="D23" s="41"/>
      <c r="E23" s="41"/>
      <c r="F23" s="174"/>
    </row>
    <row r="24" spans="4:6" ht="11.25">
      <c r="D24" s="41"/>
      <c r="E24" s="41"/>
      <c r="F24" s="174"/>
    </row>
    <row r="29" ht="11.25">
      <c r="G29" s="6"/>
    </row>
  </sheetData>
  <sheetProtection/>
  <mergeCells count="2">
    <mergeCell ref="G3:G4"/>
    <mergeCell ref="B3:F3"/>
  </mergeCells>
  <printOptions/>
  <pageMargins left="0.787401575" right="0.787401575" top="0.984251969" bottom="0.984251969" header="0.4921259845" footer="0.4921259845"/>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I26"/>
  <sheetViews>
    <sheetView zoomScalePageLayoutView="0" workbookViewId="0" topLeftCell="A1">
      <selection activeCell="A1" sqref="A1"/>
    </sheetView>
  </sheetViews>
  <sheetFormatPr defaultColWidth="11.421875" defaultRowHeight="12.75"/>
  <cols>
    <col min="1" max="1" width="30.140625" style="6" customWidth="1"/>
    <col min="2" max="2" width="0.13671875" style="6" customWidth="1"/>
    <col min="3" max="3" width="11.7109375" style="6" customWidth="1"/>
    <col min="4" max="6" width="11.421875" style="6" customWidth="1"/>
    <col min="7" max="10" width="7.57421875" style="6" customWidth="1"/>
    <col min="11" max="16384" width="11.421875" style="6" customWidth="1"/>
  </cols>
  <sheetData>
    <row r="1" s="10" customFormat="1" ht="11.25">
      <c r="A1" s="10" t="s">
        <v>299</v>
      </c>
    </row>
    <row r="3" spans="1:6" ht="11.25">
      <c r="A3" s="34" t="s">
        <v>65</v>
      </c>
      <c r="B3" s="3">
        <v>2003</v>
      </c>
      <c r="C3" s="3">
        <v>2004</v>
      </c>
      <c r="D3" s="168">
        <v>2005</v>
      </c>
      <c r="E3" s="168">
        <v>2006</v>
      </c>
      <c r="F3" s="168" t="s">
        <v>232</v>
      </c>
    </row>
    <row r="4" spans="1:9" ht="11.25">
      <c r="A4" s="54" t="s">
        <v>66</v>
      </c>
      <c r="B4" s="134">
        <v>48650</v>
      </c>
      <c r="C4" s="163">
        <v>49744</v>
      </c>
      <c r="D4" s="163">
        <v>51362</v>
      </c>
      <c r="E4" s="163">
        <v>53297</v>
      </c>
      <c r="F4" s="163">
        <v>55646</v>
      </c>
      <c r="H4" s="179"/>
      <c r="I4" s="179"/>
    </row>
    <row r="5" spans="1:9" ht="11.25">
      <c r="A5" s="176" t="s">
        <v>17</v>
      </c>
      <c r="B5" s="132" t="e">
        <f>((B4/#REF!)-1)*100</f>
        <v>#REF!</v>
      </c>
      <c r="C5" s="132">
        <v>2.248715313463512</v>
      </c>
      <c r="D5" s="132">
        <v>3.2526535863621753</v>
      </c>
      <c r="E5" s="132">
        <v>3.7673766597873914</v>
      </c>
      <c r="F5" s="132">
        <v>4.407377525939538</v>
      </c>
      <c r="I5" s="181"/>
    </row>
    <row r="6" spans="1:6" ht="11.25">
      <c r="A6" s="54" t="s">
        <v>67</v>
      </c>
      <c r="B6" s="134">
        <v>41763</v>
      </c>
      <c r="C6" s="163">
        <v>43002</v>
      </c>
      <c r="D6" s="163">
        <v>44238</v>
      </c>
      <c r="E6" s="163">
        <v>45431</v>
      </c>
      <c r="F6" s="163">
        <v>46547</v>
      </c>
    </row>
    <row r="7" spans="1:6" ht="11.25">
      <c r="A7" s="176" t="s">
        <v>17</v>
      </c>
      <c r="B7" s="132" t="e">
        <f>((B6/#REF!)-1)*100</f>
        <v>#REF!</v>
      </c>
      <c r="C7" s="132">
        <v>2.9667408950506458</v>
      </c>
      <c r="D7" s="132">
        <v>2.8742849169806073</v>
      </c>
      <c r="E7" s="132">
        <v>2.696776526967759</v>
      </c>
      <c r="F7" s="132">
        <v>2.456472452730507</v>
      </c>
    </row>
    <row r="8" spans="1:6" ht="11.25">
      <c r="A8" s="54" t="s">
        <v>42</v>
      </c>
      <c r="B8" s="134">
        <v>11253</v>
      </c>
      <c r="C8" s="163">
        <v>11630</v>
      </c>
      <c r="D8" s="163">
        <v>12147</v>
      </c>
      <c r="E8" s="163">
        <v>12587</v>
      </c>
      <c r="F8" s="163">
        <v>13144</v>
      </c>
    </row>
    <row r="9" spans="1:6" ht="11.25">
      <c r="A9" s="176" t="s">
        <v>17</v>
      </c>
      <c r="B9" s="132" t="e">
        <f>((B8/#REF!)-1)*100</f>
        <v>#REF!</v>
      </c>
      <c r="C9" s="132">
        <v>3.350217719719195</v>
      </c>
      <c r="D9" s="132">
        <v>4.44539982803096</v>
      </c>
      <c r="E9" s="132">
        <v>3.622293570428914</v>
      </c>
      <c r="F9" s="132">
        <v>4.425200603797563</v>
      </c>
    </row>
    <row r="10" spans="1:6" ht="11.25">
      <c r="A10" s="54" t="s">
        <v>43</v>
      </c>
      <c r="B10" s="134">
        <v>1497</v>
      </c>
      <c r="C10" s="163">
        <v>1552</v>
      </c>
      <c r="D10" s="163">
        <v>1572</v>
      </c>
      <c r="E10" s="163">
        <v>1621</v>
      </c>
      <c r="F10" s="163">
        <v>1661</v>
      </c>
    </row>
    <row r="11" spans="1:6" ht="11.25">
      <c r="A11" s="176" t="s">
        <v>17</v>
      </c>
      <c r="B11" s="132" t="e">
        <f>((B10/#REF!)-1)*100</f>
        <v>#REF!</v>
      </c>
      <c r="C11" s="132">
        <v>3.6740146960587916</v>
      </c>
      <c r="D11" s="132">
        <v>1.2886597938144284</v>
      </c>
      <c r="E11" s="132">
        <v>3.117048346055973</v>
      </c>
      <c r="F11" s="132">
        <v>2.467612584824175</v>
      </c>
    </row>
    <row r="12" spans="1:6" ht="11.25">
      <c r="A12" s="34" t="s">
        <v>61</v>
      </c>
      <c r="B12" s="130">
        <f>+B4+B6+B8+B10</f>
        <v>103163</v>
      </c>
      <c r="C12" s="130">
        <v>105928</v>
      </c>
      <c r="D12" s="130">
        <v>109319</v>
      </c>
      <c r="E12" s="130">
        <v>112936</v>
      </c>
      <c r="F12" s="130">
        <v>116998</v>
      </c>
    </row>
    <row r="13" spans="1:6" ht="11.25">
      <c r="A13" s="176" t="s">
        <v>17</v>
      </c>
      <c r="B13" s="132" t="e">
        <f>((B12/#REF!)-1)*100</f>
        <v>#REF!</v>
      </c>
      <c r="C13" s="132">
        <v>2.680224499093664</v>
      </c>
      <c r="D13" s="132">
        <v>3.201231024847062</v>
      </c>
      <c r="E13" s="132">
        <v>3.3086654652896508</v>
      </c>
      <c r="F13" s="132">
        <v>3.596727350003537</v>
      </c>
    </row>
    <row r="14" ht="11.25">
      <c r="A14" s="6" t="s">
        <v>298</v>
      </c>
    </row>
    <row r="16" spans="1:6" ht="11.25">
      <c r="A16" s="34" t="s">
        <v>68</v>
      </c>
      <c r="B16" s="3" t="e">
        <f>#REF!+1</f>
        <v>#REF!</v>
      </c>
      <c r="C16" s="3">
        <v>2004</v>
      </c>
      <c r="D16" s="3">
        <v>2005</v>
      </c>
      <c r="E16" s="3">
        <v>2006</v>
      </c>
      <c r="F16" s="168" t="s">
        <v>232</v>
      </c>
    </row>
    <row r="17" spans="1:6" ht="11.25">
      <c r="A17" s="34" t="s">
        <v>69</v>
      </c>
      <c r="B17" s="175">
        <v>431565</v>
      </c>
      <c r="C17" s="163">
        <v>446100</v>
      </c>
      <c r="D17" s="163">
        <v>461503</v>
      </c>
      <c r="E17" s="163">
        <v>478483</v>
      </c>
      <c r="F17" s="163">
        <v>493503</v>
      </c>
    </row>
    <row r="18" spans="1:6" ht="11.25">
      <c r="A18" s="176" t="s">
        <v>17</v>
      </c>
      <c r="B18" s="177" t="e">
        <f>((B17/#REF!)-1)*100</f>
        <v>#REF!</v>
      </c>
      <c r="C18" s="177">
        <v>3.367974696743259</v>
      </c>
      <c r="D18" s="177">
        <v>3.4528132705671455</v>
      </c>
      <c r="E18" s="177">
        <v>3.679282691553465</v>
      </c>
      <c r="F18" s="177">
        <v>3.139087491091641</v>
      </c>
    </row>
    <row r="19" spans="1:6" ht="11.25">
      <c r="A19" s="34" t="s">
        <v>70</v>
      </c>
      <c r="B19" s="175">
        <v>58109</v>
      </c>
      <c r="C19" s="163">
        <v>59895</v>
      </c>
      <c r="D19" s="163">
        <v>61705</v>
      </c>
      <c r="E19" s="163">
        <v>63431</v>
      </c>
      <c r="F19" s="163">
        <v>64098</v>
      </c>
    </row>
    <row r="20" spans="1:6" ht="11.25">
      <c r="A20" s="176" t="s">
        <v>17</v>
      </c>
      <c r="B20" s="177" t="e">
        <f>((B19/#REF!)-1)*100</f>
        <v>#REF!</v>
      </c>
      <c r="C20" s="177">
        <v>3.0735342201724247</v>
      </c>
      <c r="D20" s="177">
        <v>3.0219550880707935</v>
      </c>
      <c r="E20" s="177">
        <v>2.7971801312697497</v>
      </c>
      <c r="F20" s="177">
        <v>1.0515363150509938</v>
      </c>
    </row>
    <row r="21" ht="11.25">
      <c r="A21" s="6" t="s">
        <v>265</v>
      </c>
    </row>
    <row r="23" spans="2:3" ht="11.25">
      <c r="B23" s="179"/>
      <c r="C23" s="179"/>
    </row>
    <row r="24" spans="2:3" ht="11.25">
      <c r="B24" s="180"/>
      <c r="C24" s="180"/>
    </row>
    <row r="25" spans="2:3" ht="11.25">
      <c r="B25" s="179"/>
      <c r="C25" s="179"/>
    </row>
    <row r="26" spans="2:3" ht="11.25">
      <c r="B26" s="180"/>
      <c r="C26" s="180"/>
    </row>
  </sheetData>
  <sheetProtection/>
  <printOptions/>
  <pageMargins left="0.787401575" right="0.787401575" top="0.984251969" bottom="0.984251969" header="0.4921259845" footer="0.4921259845"/>
  <pageSetup horizontalDpi="300" verticalDpi="300" orientation="portrait" paperSize="9" r:id="rId2"/>
  <drawing r:id="rId1"/>
</worksheet>
</file>

<file path=xl/worksheets/sheet25.xml><?xml version="1.0" encoding="utf-8"?>
<worksheet xmlns="http://schemas.openxmlformats.org/spreadsheetml/2006/main" xmlns:r="http://schemas.openxmlformats.org/officeDocument/2006/relationships">
  <dimension ref="B1:O29"/>
  <sheetViews>
    <sheetView showGridLines="0" zoomScalePageLayoutView="0" workbookViewId="0" topLeftCell="B1">
      <selection activeCell="B1" sqref="B1"/>
    </sheetView>
  </sheetViews>
  <sheetFormatPr defaultColWidth="11.421875" defaultRowHeight="12.75"/>
  <cols>
    <col min="1" max="1" width="11.421875" style="4" customWidth="1"/>
    <col min="2" max="2" width="12.7109375" style="4" customWidth="1"/>
    <col min="3" max="3" width="9.7109375" style="4" customWidth="1"/>
    <col min="4" max="4" width="10.00390625" style="4" customWidth="1"/>
    <col min="5" max="7" width="8.7109375" style="4" customWidth="1"/>
    <col min="8" max="8" width="4.140625" style="4" customWidth="1"/>
    <col min="9" max="11" width="5.140625" style="4" customWidth="1"/>
    <col min="12" max="12" width="5.28125" style="4" customWidth="1"/>
    <col min="13" max="15" width="5.140625" style="4" customWidth="1"/>
    <col min="16" max="16384" width="11.421875" style="4" customWidth="1"/>
  </cols>
  <sheetData>
    <row r="1" s="18" customFormat="1" ht="11.25">
      <c r="B1" s="18" t="s">
        <v>301</v>
      </c>
    </row>
    <row r="3" spans="2:7" ht="13.5" customHeight="1">
      <c r="B3" s="182"/>
      <c r="C3" s="182"/>
      <c r="D3" s="182"/>
      <c r="E3" s="182"/>
      <c r="F3" s="182"/>
      <c r="G3" s="140" t="s">
        <v>177</v>
      </c>
    </row>
    <row r="4" spans="2:7" ht="11.25">
      <c r="B4" s="110"/>
      <c r="C4" s="111" t="s">
        <v>223</v>
      </c>
      <c r="D4" s="111" t="s">
        <v>222</v>
      </c>
      <c r="E4" s="168">
        <v>2005</v>
      </c>
      <c r="F4" s="168">
        <v>2006</v>
      </c>
      <c r="G4" s="168">
        <v>2007</v>
      </c>
    </row>
    <row r="5" spans="2:15" ht="11.25">
      <c r="B5" s="110" t="s">
        <v>14</v>
      </c>
      <c r="C5" s="112">
        <v>3.205717951196818</v>
      </c>
      <c r="D5" s="112">
        <v>7.294700322062897</v>
      </c>
      <c r="E5" s="109">
        <v>3.664133708987464</v>
      </c>
      <c r="F5" s="109">
        <v>3.239368663235979</v>
      </c>
      <c r="G5" s="109">
        <v>3.496000117651235</v>
      </c>
      <c r="I5" s="41"/>
      <c r="J5" s="41"/>
      <c r="K5" s="41"/>
      <c r="L5" s="41"/>
      <c r="M5" s="41"/>
      <c r="N5" s="41"/>
      <c r="O5" s="41"/>
    </row>
    <row r="6" spans="2:15" ht="11.25">
      <c r="B6" s="110" t="s">
        <v>29</v>
      </c>
      <c r="C6" s="112">
        <f>((1+(C5/100))/(1+(C7/100))-1)*100</f>
        <v>-0.4485552245791169</v>
      </c>
      <c r="D6" s="112">
        <f>((1+(D5/100))/(1+(D7/100))-1)*100</f>
        <v>0.3941835937856908</v>
      </c>
      <c r="E6" s="109">
        <v>0.00026317271309039825</v>
      </c>
      <c r="F6" s="109">
        <v>0.0003684408286943608</v>
      </c>
      <c r="G6" s="109">
        <v>-0.01925473335043648</v>
      </c>
      <c r="I6" s="41"/>
      <c r="J6" s="41"/>
      <c r="K6" s="41"/>
      <c r="L6" s="41"/>
      <c r="M6" s="41"/>
      <c r="N6" s="41"/>
      <c r="O6" s="41"/>
    </row>
    <row r="7" spans="2:15" ht="11.25">
      <c r="B7" s="110" t="s">
        <v>16</v>
      </c>
      <c r="C7" s="112">
        <v>3.670738464941059</v>
      </c>
      <c r="D7" s="112">
        <v>6.873422823176734</v>
      </c>
      <c r="E7" s="109">
        <v>3.6638608939922648</v>
      </c>
      <c r="F7" s="109">
        <v>3.2389882886519956</v>
      </c>
      <c r="G7" s="109">
        <v>3.515931834301142</v>
      </c>
      <c r="I7" s="41"/>
      <c r="J7" s="41"/>
      <c r="K7" s="41"/>
      <c r="L7" s="41"/>
      <c r="M7" s="41"/>
      <c r="N7" s="41"/>
      <c r="O7" s="41"/>
    </row>
    <row r="8" ht="11.25">
      <c r="B8" s="4" t="s">
        <v>300</v>
      </c>
    </row>
    <row r="29" ht="11.25">
      <c r="H29" s="6"/>
    </row>
  </sheetData>
  <sheetProtection/>
  <printOptions/>
  <pageMargins left="0.787401575" right="0.787401575" top="0.984251969" bottom="0.984251969" header="0.4921259845" footer="0.4921259845"/>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F27"/>
  <sheetViews>
    <sheetView showGridLines="0" zoomScalePageLayoutView="0" workbookViewId="0" topLeftCell="A1">
      <selection activeCell="A1" sqref="A1"/>
    </sheetView>
  </sheetViews>
  <sheetFormatPr defaultColWidth="11.421875" defaultRowHeight="12.75"/>
  <cols>
    <col min="1" max="1" width="15.8515625" style="4" customWidth="1"/>
    <col min="2" max="4" width="9.7109375" style="4" customWidth="1"/>
    <col min="5" max="8" width="4.8515625" style="4" customWidth="1"/>
    <col min="9" max="16384" width="11.421875" style="4" customWidth="1"/>
  </cols>
  <sheetData>
    <row r="1" s="18" customFormat="1" ht="11.25">
      <c r="A1" s="18" t="s">
        <v>302</v>
      </c>
    </row>
    <row r="3" spans="1:4" ht="11.25">
      <c r="A3" s="58"/>
      <c r="B3" s="3">
        <v>2005</v>
      </c>
      <c r="C3" s="3">
        <v>2006</v>
      </c>
      <c r="D3" s="3">
        <v>2007</v>
      </c>
    </row>
    <row r="4" spans="1:6" ht="11.25">
      <c r="A4" s="58" t="s">
        <v>45</v>
      </c>
      <c r="B4" s="175">
        <v>3876</v>
      </c>
      <c r="C4" s="175">
        <v>3870</v>
      </c>
      <c r="D4" s="175">
        <v>3840</v>
      </c>
      <c r="F4" s="14"/>
    </row>
    <row r="5" spans="1:4" ht="11.25">
      <c r="A5" s="141" t="s">
        <v>17</v>
      </c>
      <c r="B5" s="136">
        <v>-0.9455660618451316</v>
      </c>
      <c r="C5" s="177">
        <v>-0.15479876160990713</v>
      </c>
      <c r="D5" s="177">
        <v>-0.9287925696594427</v>
      </c>
    </row>
    <row r="6" ht="11.25">
      <c r="A6" s="4" t="s">
        <v>406</v>
      </c>
    </row>
    <row r="15" ht="11.25"/>
    <row r="16" ht="11.25"/>
    <row r="27" ht="11.25">
      <c r="D27" s="6"/>
    </row>
  </sheetData>
  <sheetProtection/>
  <printOptions/>
  <pageMargins left="0.787401575" right="0.787401575" top="0.984251969" bottom="0.984251969" header="0.4921259845" footer="0.4921259845"/>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dimension ref="A1:M29"/>
  <sheetViews>
    <sheetView showGridLines="0" zoomScalePageLayoutView="0" workbookViewId="0" topLeftCell="A1">
      <selection activeCell="A1" sqref="A1"/>
    </sheetView>
  </sheetViews>
  <sheetFormatPr defaultColWidth="11.421875" defaultRowHeight="12.75"/>
  <cols>
    <col min="1" max="1" width="12.7109375" style="4" customWidth="1"/>
    <col min="2" max="2" width="9.7109375" style="4" customWidth="1"/>
    <col min="3" max="3" width="10.28125" style="4" customWidth="1"/>
    <col min="4" max="6" width="8.7109375" style="4" customWidth="1"/>
    <col min="7" max="7" width="4.57421875" style="4" customWidth="1"/>
    <col min="8" max="8" width="5.140625" style="4" customWidth="1"/>
    <col min="9" max="10" width="4.57421875" style="4" customWidth="1"/>
    <col min="11" max="13" width="4.7109375" style="4" customWidth="1"/>
    <col min="14" max="16384" width="11.421875" style="4" customWidth="1"/>
  </cols>
  <sheetData>
    <row r="1" s="18" customFormat="1" ht="11.25">
      <c r="A1" s="18" t="s">
        <v>303</v>
      </c>
    </row>
    <row r="3" spans="1:6" ht="13.5" customHeight="1">
      <c r="A3" s="607" t="s">
        <v>177</v>
      </c>
      <c r="B3" s="607"/>
      <c r="C3" s="607"/>
      <c r="D3" s="607"/>
      <c r="E3" s="607"/>
      <c r="F3" s="607"/>
    </row>
    <row r="4" spans="1:6" ht="11.25">
      <c r="A4" s="110"/>
      <c r="B4" s="111" t="s">
        <v>223</v>
      </c>
      <c r="C4" s="111" t="s">
        <v>222</v>
      </c>
      <c r="D4" s="3">
        <v>2005</v>
      </c>
      <c r="E4" s="3">
        <v>2006</v>
      </c>
      <c r="F4" s="3">
        <f>E4+1</f>
        <v>2007</v>
      </c>
    </row>
    <row r="5" spans="1:13" ht="11.25">
      <c r="A5" s="110" t="s">
        <v>14</v>
      </c>
      <c r="B5" s="112">
        <v>1.2636697650455275</v>
      </c>
      <c r="C5" s="112">
        <v>1.0678311162386267</v>
      </c>
      <c r="D5" s="109">
        <v>0.055959136918076524</v>
      </c>
      <c r="E5" s="109">
        <v>-0.07054742456935514</v>
      </c>
      <c r="F5" s="109">
        <v>5.005626585407413</v>
      </c>
      <c r="G5" s="41"/>
      <c r="H5" s="41"/>
      <c r="I5" s="41"/>
      <c r="J5" s="41"/>
      <c r="K5" s="41"/>
      <c r="L5" s="41"/>
      <c r="M5" s="41"/>
    </row>
    <row r="6" spans="1:13" ht="11.25">
      <c r="A6" s="110" t="s">
        <v>29</v>
      </c>
      <c r="B6" s="112">
        <f>((1+(B5/100))/(1+(B7/100))-1)*100</f>
        <v>0.6675213643940081</v>
      </c>
      <c r="C6" s="112">
        <f>((1+(C5/100))/(1+(C7/100))-1)*100</f>
        <v>1.7426763074013252</v>
      </c>
      <c r="D6" s="109">
        <v>1.992886779229707</v>
      </c>
      <c r="E6" s="109">
        <v>2.672508272107649</v>
      </c>
      <c r="F6" s="109">
        <v>6.440839851818822</v>
      </c>
      <c r="G6" s="41"/>
      <c r="H6" s="41"/>
      <c r="I6" s="41"/>
      <c r="J6" s="41"/>
      <c r="K6" s="41"/>
      <c r="L6" s="41"/>
      <c r="M6" s="41"/>
    </row>
    <row r="7" spans="1:13" ht="11.25">
      <c r="A7" s="110" t="s">
        <v>16</v>
      </c>
      <c r="B7" s="112">
        <v>0.5921953700375626</v>
      </c>
      <c r="C7" s="112">
        <v>-0.6632862586823829</v>
      </c>
      <c r="D7" s="109">
        <v>-1.899081106022848</v>
      </c>
      <c r="E7" s="109">
        <v>-2.6716554828944368</v>
      </c>
      <c r="F7" s="109">
        <v>-1.348367100832192</v>
      </c>
      <c r="G7" s="41"/>
      <c r="H7" s="41"/>
      <c r="I7" s="41"/>
      <c r="J7" s="41"/>
      <c r="K7" s="41"/>
      <c r="L7" s="41"/>
      <c r="M7" s="41"/>
    </row>
    <row r="8" ht="11.25">
      <c r="A8" s="4" t="s">
        <v>265</v>
      </c>
    </row>
    <row r="29" ht="11.25">
      <c r="F29" s="6"/>
    </row>
  </sheetData>
  <sheetProtection/>
  <mergeCells count="1">
    <mergeCell ref="A3:F3"/>
  </mergeCells>
  <printOptions/>
  <pageMargins left="0.787401575" right="0.787401575" top="0.984251969" bottom="0.984251969" header="0.4921259845" footer="0.4921259845"/>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N29"/>
  <sheetViews>
    <sheetView showGridLines="0" zoomScalePageLayoutView="0" workbookViewId="0" topLeftCell="A1">
      <selection activeCell="A1" sqref="A1"/>
    </sheetView>
  </sheetViews>
  <sheetFormatPr defaultColWidth="11.421875" defaultRowHeight="12.75"/>
  <cols>
    <col min="1" max="1" width="12.7109375" style="4" customWidth="1"/>
    <col min="2" max="2" width="9.7109375" style="4" customWidth="1"/>
    <col min="3" max="3" width="9.8515625" style="4" customWidth="1"/>
    <col min="4" max="6" width="9.7109375" style="4" customWidth="1"/>
    <col min="7" max="7" width="4.421875" style="4" customWidth="1"/>
    <col min="8" max="9" width="3.421875" style="4" customWidth="1"/>
    <col min="10" max="10" width="4.140625" style="4" customWidth="1"/>
    <col min="11" max="14" width="4.28125" style="4" customWidth="1"/>
    <col min="15" max="16384" width="11.421875" style="4" customWidth="1"/>
  </cols>
  <sheetData>
    <row r="1" s="18" customFormat="1" ht="11.25">
      <c r="A1" s="18" t="s">
        <v>413</v>
      </c>
    </row>
    <row r="3" spans="1:6" ht="12.75">
      <c r="A3" s="607" t="s">
        <v>177</v>
      </c>
      <c r="B3" s="618"/>
      <c r="C3" s="618"/>
      <c r="D3" s="618"/>
      <c r="E3" s="618"/>
      <c r="F3" s="618"/>
    </row>
    <row r="4" spans="1:6" s="18" customFormat="1" ht="11.25">
      <c r="A4" s="183"/>
      <c r="B4" s="111" t="s">
        <v>223</v>
      </c>
      <c r="C4" s="111" t="s">
        <v>222</v>
      </c>
      <c r="D4" s="3">
        <v>2005</v>
      </c>
      <c r="E4" s="3">
        <v>2006</v>
      </c>
      <c r="F4" s="3">
        <v>2007</v>
      </c>
    </row>
    <row r="5" spans="1:14" ht="11.25">
      <c r="A5" s="110" t="s">
        <v>14</v>
      </c>
      <c r="B5" s="112">
        <v>5.021193572687199</v>
      </c>
      <c r="C5" s="112">
        <v>8.406580406557506</v>
      </c>
      <c r="D5" s="109">
        <v>6.950650590874275</v>
      </c>
      <c r="E5" s="109">
        <v>9.157002969391456</v>
      </c>
      <c r="F5" s="109">
        <v>5.125867770969933</v>
      </c>
      <c r="G5" s="41"/>
      <c r="H5" s="41"/>
      <c r="I5" s="41"/>
      <c r="J5" s="41"/>
      <c r="K5" s="41"/>
      <c r="L5" s="41"/>
      <c r="M5" s="41"/>
      <c r="N5" s="41"/>
    </row>
    <row r="6" spans="1:14" ht="11.25">
      <c r="A6" s="110" t="s">
        <v>29</v>
      </c>
      <c r="B6" s="112">
        <f>((1+(B5/100))/(1+(B7/100))-1)*100</f>
        <v>1.8381769139978132</v>
      </c>
      <c r="C6" s="112">
        <f>((1+(C5/100))/(1+(C7/100))-1)*100</f>
        <v>1.9404412203574362</v>
      </c>
      <c r="D6" s="109">
        <v>1.919216762868146</v>
      </c>
      <c r="E6" s="109">
        <v>3.2015646883779567</v>
      </c>
      <c r="F6" s="109">
        <v>1.2604522851302136</v>
      </c>
      <c r="G6" s="41"/>
      <c r="H6" s="41"/>
      <c r="I6" s="41"/>
      <c r="J6" s="41"/>
      <c r="K6" s="41"/>
      <c r="L6" s="41"/>
      <c r="M6" s="41"/>
      <c r="N6" s="41"/>
    </row>
    <row r="7" spans="1:14" ht="11.25">
      <c r="A7" s="110" t="s">
        <v>16</v>
      </c>
      <c r="B7" s="112">
        <v>3.1255632761154395</v>
      </c>
      <c r="C7" s="112">
        <v>6.343055914602802</v>
      </c>
      <c r="D7" s="109">
        <v>4.936688082790681</v>
      </c>
      <c r="E7" s="109">
        <v>5.770686034650964</v>
      </c>
      <c r="F7" s="109">
        <v>3.8173002377625664</v>
      </c>
      <c r="G7" s="41"/>
      <c r="H7" s="41"/>
      <c r="I7" s="41"/>
      <c r="J7" s="41"/>
      <c r="K7" s="41"/>
      <c r="L7" s="41"/>
      <c r="M7" s="41"/>
      <c r="N7" s="41"/>
    </row>
    <row r="8" ht="11.25">
      <c r="A8" s="4" t="s">
        <v>265</v>
      </c>
    </row>
    <row r="29" ht="11.25">
      <c r="F29" s="6"/>
    </row>
  </sheetData>
  <sheetProtection/>
  <mergeCells count="1">
    <mergeCell ref="A3:F3"/>
  </mergeCells>
  <printOptions/>
  <pageMargins left="0.787401575" right="0.787401575" top="0.984251969" bottom="0.984251969" header="0.4921259845" footer="0.4921259845"/>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N29"/>
  <sheetViews>
    <sheetView showGridLines="0" zoomScalePageLayoutView="0" workbookViewId="0" topLeftCell="A1">
      <selection activeCell="A1" sqref="A1"/>
    </sheetView>
  </sheetViews>
  <sheetFormatPr defaultColWidth="11.421875" defaultRowHeight="12.75"/>
  <cols>
    <col min="1" max="1" width="21.7109375" style="4" customWidth="1"/>
    <col min="2" max="2" width="9.7109375" style="4" customWidth="1"/>
    <col min="3" max="3" width="10.421875" style="4" customWidth="1"/>
    <col min="4" max="6" width="9.7109375" style="4" customWidth="1"/>
    <col min="7" max="7" width="3.57421875" style="4" customWidth="1"/>
    <col min="8" max="8" width="3.8515625" style="4" customWidth="1"/>
    <col min="9" max="9" width="3.00390625" style="4" customWidth="1"/>
    <col min="10" max="11" width="3.57421875" style="4" customWidth="1"/>
    <col min="12" max="12" width="4.140625" style="4" customWidth="1"/>
    <col min="13" max="13" width="4.28125" style="4" customWidth="1"/>
    <col min="14" max="16384" width="11.421875" style="4" customWidth="1"/>
  </cols>
  <sheetData>
    <row r="1" ht="11.25">
      <c r="A1" s="18" t="s">
        <v>304</v>
      </c>
    </row>
    <row r="3" spans="1:6" ht="13.5" customHeight="1">
      <c r="A3" s="148"/>
      <c r="B3" s="148"/>
      <c r="C3" s="148"/>
      <c r="D3" s="148"/>
      <c r="E3" s="148"/>
      <c r="F3" s="148" t="s">
        <v>177</v>
      </c>
    </row>
    <row r="4" spans="1:14" ht="11.25">
      <c r="A4" s="110"/>
      <c r="B4" s="111" t="s">
        <v>223</v>
      </c>
      <c r="C4" s="111" t="s">
        <v>222</v>
      </c>
      <c r="D4" s="3">
        <v>2005</v>
      </c>
      <c r="E4" s="3">
        <v>2006</v>
      </c>
      <c r="F4" s="3">
        <v>2007</v>
      </c>
      <c r="J4" s="83"/>
      <c r="K4" s="142"/>
      <c r="L4" s="142"/>
      <c r="M4" s="142"/>
      <c r="N4" s="43"/>
    </row>
    <row r="5" spans="1:14" ht="11.25">
      <c r="A5" s="110" t="s">
        <v>14</v>
      </c>
      <c r="B5" s="112">
        <v>5.06953173952176</v>
      </c>
      <c r="C5" s="112">
        <v>5.894318104408547</v>
      </c>
      <c r="D5" s="109">
        <v>4.23414027438271</v>
      </c>
      <c r="E5" s="109">
        <v>1.5133515150255192</v>
      </c>
      <c r="F5" s="109">
        <v>4.409981234707459</v>
      </c>
      <c r="G5" s="41"/>
      <c r="H5" s="41"/>
      <c r="I5" s="41"/>
      <c r="J5" s="41"/>
      <c r="K5" s="146"/>
      <c r="L5" s="146"/>
      <c r="M5" s="146"/>
      <c r="N5" s="43"/>
    </row>
    <row r="6" spans="1:13" ht="11.25">
      <c r="A6" s="110" t="s">
        <v>29</v>
      </c>
      <c r="B6" s="112">
        <f>((1+(B5/100))/(1+(B7/100))-1)*100</f>
        <v>0.03863538675457079</v>
      </c>
      <c r="C6" s="112">
        <f>((1+(C5/100))/(1+(C7/100))-1)*100</f>
        <v>-1.0150034414188713</v>
      </c>
      <c r="D6" s="109">
        <v>-1.2254058123869669</v>
      </c>
      <c r="E6" s="109">
        <v>-3.6809113638063593</v>
      </c>
      <c r="F6" s="109">
        <v>-2.476926932473262</v>
      </c>
      <c r="G6" s="41"/>
      <c r="H6" s="41"/>
      <c r="I6" s="41"/>
      <c r="J6" s="41"/>
      <c r="K6" s="41"/>
      <c r="L6" s="41"/>
      <c r="M6" s="41"/>
    </row>
    <row r="7" spans="1:13" ht="11.25">
      <c r="A7" s="110" t="s">
        <v>16</v>
      </c>
      <c r="B7" s="112">
        <v>5.0289533971724865</v>
      </c>
      <c r="C7" s="112">
        <v>6.980170516789741</v>
      </c>
      <c r="D7" s="109">
        <v>5.527277668587317</v>
      </c>
      <c r="E7" s="109">
        <v>5.392765808292793</v>
      </c>
      <c r="F7" s="109">
        <v>7.061824397609072</v>
      </c>
      <c r="G7" s="41"/>
      <c r="H7" s="41"/>
      <c r="I7" s="41"/>
      <c r="J7" s="41"/>
      <c r="K7" s="41"/>
      <c r="L7" s="41"/>
      <c r="M7" s="41"/>
    </row>
    <row r="8" ht="11.25">
      <c r="A8" s="4" t="s">
        <v>265</v>
      </c>
    </row>
    <row r="29" ht="11.25">
      <c r="G29" s="6"/>
    </row>
  </sheetData>
  <sheetProtection/>
  <printOptions/>
  <pageMargins left="0.787401575" right="0.787401575" top="0.984251969" bottom="0.984251969"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N6"/>
  <sheetViews>
    <sheetView zoomScalePageLayoutView="0" workbookViewId="0" topLeftCell="A1">
      <selection activeCell="A1" sqref="A1"/>
    </sheetView>
  </sheetViews>
  <sheetFormatPr defaultColWidth="11.421875" defaultRowHeight="12.75"/>
  <cols>
    <col min="1" max="1" width="9.7109375" style="6" customWidth="1"/>
    <col min="2" max="14" width="7.00390625" style="6" customWidth="1"/>
    <col min="15" max="16384" width="11.421875" style="6" customWidth="1"/>
  </cols>
  <sheetData>
    <row r="1" spans="1:14" ht="11.25">
      <c r="A1" s="52" t="s">
        <v>409</v>
      </c>
      <c r="B1" s="46"/>
      <c r="C1" s="46"/>
      <c r="D1" s="46"/>
      <c r="E1" s="46"/>
      <c r="F1" s="46"/>
      <c r="G1" s="46"/>
      <c r="H1" s="46"/>
      <c r="I1" s="46"/>
      <c r="N1" s="53" t="s">
        <v>34</v>
      </c>
    </row>
    <row r="3" spans="1:14" ht="11.25">
      <c r="A3" s="54" t="s">
        <v>390</v>
      </c>
      <c r="B3" s="55">
        <v>1995</v>
      </c>
      <c r="C3" s="55">
        <v>1996</v>
      </c>
      <c r="D3" s="55">
        <v>1997</v>
      </c>
      <c r="E3" s="55">
        <v>1998</v>
      </c>
      <c r="F3" s="55">
        <v>1999</v>
      </c>
      <c r="G3" s="56">
        <v>2000</v>
      </c>
      <c r="H3" s="56">
        <v>2001</v>
      </c>
      <c r="I3" s="56">
        <v>2002</v>
      </c>
      <c r="J3" s="56">
        <v>2003</v>
      </c>
      <c r="K3" s="56">
        <v>2004</v>
      </c>
      <c r="L3" s="56">
        <v>2005</v>
      </c>
      <c r="M3" s="56">
        <v>2006</v>
      </c>
      <c r="N3" s="56">
        <v>2007</v>
      </c>
    </row>
    <row r="4" spans="1:14" ht="11.25">
      <c r="A4" s="54" t="s">
        <v>263</v>
      </c>
      <c r="B4" s="57">
        <v>0.9768784499871259</v>
      </c>
      <c r="C4" s="57">
        <v>1.0550356515784074</v>
      </c>
      <c r="D4" s="57">
        <v>1.1104801755391236</v>
      </c>
      <c r="E4" s="57">
        <v>2.8571326584169014</v>
      </c>
      <c r="F4" s="57">
        <v>2.7652303893757306</v>
      </c>
      <c r="G4" s="57">
        <v>3.705423032111568</v>
      </c>
      <c r="H4" s="57">
        <v>4.718929091137312</v>
      </c>
      <c r="I4" s="57">
        <v>3.8017925391721263</v>
      </c>
      <c r="J4" s="57">
        <v>3.3280080868126163</v>
      </c>
      <c r="K4" s="57">
        <v>3.5566931129693558</v>
      </c>
      <c r="L4" s="57">
        <v>3.0625930946620343</v>
      </c>
      <c r="M4" s="57">
        <v>2.6720126154303045</v>
      </c>
      <c r="N4" s="57">
        <v>3.68549692141265</v>
      </c>
    </row>
    <row r="5" spans="1:14" s="10" customFormat="1" ht="11.25">
      <c r="A5" s="54" t="s">
        <v>29</v>
      </c>
      <c r="B5" s="57">
        <v>2.8083030093149404</v>
      </c>
      <c r="C5" s="57">
        <v>1.3642231317222695</v>
      </c>
      <c r="D5" s="57">
        <v>0.6647055260558261</v>
      </c>
      <c r="E5" s="57">
        <v>0.7592682452971076</v>
      </c>
      <c r="F5" s="57">
        <v>0.8990789821425835</v>
      </c>
      <c r="G5" s="57">
        <v>1.0687328337900084</v>
      </c>
      <c r="H5" s="57">
        <v>0.9759014780990469</v>
      </c>
      <c r="I5" s="57">
        <v>2.5243769315650155</v>
      </c>
      <c r="J5" s="57">
        <v>3.00645954692898</v>
      </c>
      <c r="K5" s="57">
        <v>1.4537219186695438</v>
      </c>
      <c r="L5" s="57">
        <v>1.2784303466176823</v>
      </c>
      <c r="M5" s="57">
        <v>0.8194761615860813</v>
      </c>
      <c r="N5" s="57">
        <v>0.955157207707316</v>
      </c>
    </row>
    <row r="6" ht="11.25">
      <c r="A6" s="43" t="s">
        <v>391</v>
      </c>
    </row>
  </sheetData>
  <sheetProtection/>
  <printOptions/>
  <pageMargins left="0.787401575" right="0.787401575" top="0.984251969" bottom="0.984251969"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B1:L29"/>
  <sheetViews>
    <sheetView showGridLines="0" zoomScalePageLayoutView="0" workbookViewId="0" topLeftCell="B1">
      <selection activeCell="B1" sqref="B1"/>
    </sheetView>
  </sheetViews>
  <sheetFormatPr defaultColWidth="11.421875" defaultRowHeight="12.75"/>
  <cols>
    <col min="1" max="1" width="11.421875" style="4" customWidth="1"/>
    <col min="2" max="2" width="28.140625" style="4" customWidth="1"/>
    <col min="3" max="12" width="7.28125" style="4" customWidth="1"/>
    <col min="13" max="16384" width="11.421875" style="4" customWidth="1"/>
  </cols>
  <sheetData>
    <row r="1" s="18" customFormat="1" ht="11.25">
      <c r="B1" s="18" t="s">
        <v>305</v>
      </c>
    </row>
    <row r="3" spans="2:12" ht="11.25" customHeight="1">
      <c r="B3" s="607" t="s">
        <v>72</v>
      </c>
      <c r="C3" s="607"/>
      <c r="D3" s="607"/>
      <c r="E3" s="607"/>
      <c r="F3" s="607"/>
      <c r="G3" s="607"/>
      <c r="H3" s="607"/>
      <c r="I3" s="607"/>
      <c r="J3" s="607"/>
      <c r="K3" s="607"/>
      <c r="L3" s="607"/>
    </row>
    <row r="4" spans="2:12" ht="11.25">
      <c r="B4" s="58"/>
      <c r="C4" s="3">
        <v>1998</v>
      </c>
      <c r="D4" s="3">
        <v>1999</v>
      </c>
      <c r="E4" s="3">
        <v>2000</v>
      </c>
      <c r="F4" s="3">
        <v>2001</v>
      </c>
      <c r="G4" s="3">
        <v>2002</v>
      </c>
      <c r="H4" s="3">
        <v>2003</v>
      </c>
      <c r="I4" s="3">
        <v>2004</v>
      </c>
      <c r="J4" s="3">
        <v>2005</v>
      </c>
      <c r="K4" s="3">
        <f>J4+1</f>
        <v>2006</v>
      </c>
      <c r="L4" s="3">
        <f>K4+1</f>
        <v>2007</v>
      </c>
    </row>
    <row r="5" spans="2:12" ht="11.25">
      <c r="B5" s="20" t="s">
        <v>46</v>
      </c>
      <c r="C5" s="109">
        <v>100</v>
      </c>
      <c r="D5" s="109">
        <v>99.5</v>
      </c>
      <c r="E5" s="109">
        <v>98.8</v>
      </c>
      <c r="F5" s="109">
        <v>97.5</v>
      </c>
      <c r="G5" s="109">
        <v>96</v>
      </c>
      <c r="H5" s="109">
        <v>95.2</v>
      </c>
      <c r="I5" s="109">
        <v>93.6</v>
      </c>
      <c r="J5" s="109">
        <v>92.2</v>
      </c>
      <c r="K5" s="177">
        <v>87.7</v>
      </c>
      <c r="L5" s="177">
        <v>84.7</v>
      </c>
    </row>
    <row r="6" spans="2:12" ht="11.25">
      <c r="B6" s="63" t="s">
        <v>88</v>
      </c>
      <c r="C6" s="136"/>
      <c r="D6" s="136">
        <v>-0.5</v>
      </c>
      <c r="E6" s="136">
        <v>-0.703517587939706</v>
      </c>
      <c r="F6" s="136">
        <v>-1.3157894736842035</v>
      </c>
      <c r="G6" s="136">
        <v>-1.538461538461533</v>
      </c>
      <c r="H6" s="136">
        <v>-0.8333333333333304</v>
      </c>
      <c r="I6" s="136">
        <v>-1.6806722689075682</v>
      </c>
      <c r="J6" s="136">
        <v>-1.4957264957264904</v>
      </c>
      <c r="K6" s="177">
        <f aca="true" t="shared" si="0" ref="K6:L10">(K5/J5-1)*100</f>
        <v>-4.88069414316703</v>
      </c>
      <c r="L6" s="177">
        <f t="shared" si="0"/>
        <v>-3.420752565564422</v>
      </c>
    </row>
    <row r="7" spans="2:12" ht="11.25">
      <c r="B7" s="20" t="s">
        <v>47</v>
      </c>
      <c r="C7" s="109">
        <v>100</v>
      </c>
      <c r="D7" s="109">
        <v>102.4</v>
      </c>
      <c r="E7" s="109">
        <v>104.7</v>
      </c>
      <c r="F7" s="109">
        <v>106.3</v>
      </c>
      <c r="G7" s="109">
        <v>109.4</v>
      </c>
      <c r="H7" s="109">
        <v>113.3</v>
      </c>
      <c r="I7" s="109">
        <v>117.3</v>
      </c>
      <c r="J7" s="109">
        <v>119.2</v>
      </c>
      <c r="K7" s="177">
        <v>128.7</v>
      </c>
      <c r="L7" s="177">
        <v>135.9</v>
      </c>
    </row>
    <row r="8" spans="2:12" ht="11.25">
      <c r="B8" s="63" t="s">
        <v>88</v>
      </c>
      <c r="C8" s="136"/>
      <c r="D8" s="136">
        <v>2.4</v>
      </c>
      <c r="E8" s="136">
        <v>2.24609375</v>
      </c>
      <c r="F8" s="136">
        <v>1.5281757402101137</v>
      </c>
      <c r="G8" s="136">
        <v>2.9162746942615225</v>
      </c>
      <c r="H8" s="136">
        <v>3.5648994515539156</v>
      </c>
      <c r="I8" s="136">
        <v>3.5304501323918824</v>
      </c>
      <c r="J8" s="136">
        <v>1.619778346121059</v>
      </c>
      <c r="K8" s="177">
        <f t="shared" si="0"/>
        <v>7.969798657718119</v>
      </c>
      <c r="L8" s="177">
        <f t="shared" si="0"/>
        <v>5.594405594405605</v>
      </c>
    </row>
    <row r="9" spans="2:12" ht="11.25">
      <c r="B9" s="20" t="s">
        <v>44</v>
      </c>
      <c r="C9" s="109">
        <v>100</v>
      </c>
      <c r="D9" s="109">
        <v>99.8</v>
      </c>
      <c r="E9" s="109">
        <v>99.4</v>
      </c>
      <c r="F9" s="109">
        <v>98.3</v>
      </c>
      <c r="G9" s="109">
        <v>97.22322718478621</v>
      </c>
      <c r="H9" s="109">
        <v>96.83674119924659</v>
      </c>
      <c r="I9" s="109">
        <v>95.6</v>
      </c>
      <c r="J9" s="109">
        <v>94.4</v>
      </c>
      <c r="K9" s="177">
        <v>90.9252196725668</v>
      </c>
      <c r="L9" s="177">
        <v>88.67306841808652</v>
      </c>
    </row>
    <row r="10" spans="2:12" ht="11.25">
      <c r="B10" s="63" t="s">
        <v>88</v>
      </c>
      <c r="C10" s="136"/>
      <c r="D10" s="136">
        <v>-0.2</v>
      </c>
      <c r="E10" s="136">
        <v>-0.4008016032064021</v>
      </c>
      <c r="F10" s="136">
        <v>-1.106639839034218</v>
      </c>
      <c r="G10" s="136">
        <v>-1.095394522089299</v>
      </c>
      <c r="H10" s="136">
        <v>-0.39752433315657365</v>
      </c>
      <c r="I10" s="109">
        <v>-1.1829</v>
      </c>
      <c r="J10" s="109">
        <v>-1.2254</v>
      </c>
      <c r="K10" s="177">
        <f t="shared" si="0"/>
        <v>-3.6809113638063606</v>
      </c>
      <c r="L10" s="177">
        <f t="shared" si="0"/>
        <v>-2.4769269324732557</v>
      </c>
    </row>
    <row r="11" ht="11.25">
      <c r="B11" s="4" t="s">
        <v>306</v>
      </c>
    </row>
    <row r="12" ht="11.25">
      <c r="L12" s="174"/>
    </row>
    <row r="16" spans="5:9" ht="11.25">
      <c r="E16" s="184"/>
      <c r="G16" s="146"/>
      <c r="H16" s="43"/>
      <c r="I16" s="43"/>
    </row>
    <row r="17" spans="5:9" ht="11.25">
      <c r="E17" s="184"/>
      <c r="G17" s="146"/>
      <c r="H17" s="185"/>
      <c r="I17" s="43"/>
    </row>
    <row r="18" spans="5:9" ht="11.25">
      <c r="E18" s="184"/>
      <c r="G18" s="146"/>
      <c r="H18" s="43"/>
      <c r="I18" s="43"/>
    </row>
    <row r="19" spans="7:9" ht="11.25">
      <c r="G19" s="43"/>
      <c r="H19" s="43"/>
      <c r="I19" s="43"/>
    </row>
    <row r="20" ht="11.25"/>
    <row r="21" ht="11.25"/>
    <row r="29" ht="11.25">
      <c r="J29" s="6"/>
    </row>
  </sheetData>
  <sheetProtection/>
  <mergeCells count="1">
    <mergeCell ref="B3:L3"/>
  </mergeCells>
  <printOptions/>
  <pageMargins left="0.787401575" right="0.787401575" top="0.984251969" bottom="0.984251969" header="0.4921259845" footer="0.4921259845"/>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dimension ref="A1:L22"/>
  <sheetViews>
    <sheetView showGridLines="0" zoomScalePageLayoutView="0" workbookViewId="0" topLeftCell="A1">
      <selection activeCell="A1" sqref="A1"/>
    </sheetView>
  </sheetViews>
  <sheetFormatPr defaultColWidth="11.421875" defaultRowHeight="12.75"/>
  <cols>
    <col min="1" max="1" width="14.7109375" style="4" customWidth="1"/>
    <col min="2" max="2" width="9.421875" style="4" customWidth="1"/>
    <col min="3" max="6" width="9.7109375" style="4" customWidth="1"/>
    <col min="7" max="7" width="9.7109375" style="152" customWidth="1"/>
    <col min="8" max="8" width="7.7109375" style="152" customWidth="1"/>
    <col min="9" max="9" width="3.8515625" style="152" customWidth="1"/>
    <col min="10" max="10" width="4.8515625" style="152" customWidth="1"/>
    <col min="11" max="11" width="5.8515625" style="152" customWidth="1"/>
    <col min="12" max="12" width="7.28125" style="152" customWidth="1"/>
    <col min="13" max="13" width="11.421875" style="152" customWidth="1"/>
    <col min="14" max="16384" width="11.421875" style="4" customWidth="1"/>
  </cols>
  <sheetData>
    <row r="1" ht="11.25">
      <c r="A1" s="18" t="s">
        <v>308</v>
      </c>
    </row>
    <row r="3" spans="1:7" ht="13.5" customHeight="1">
      <c r="A3" s="607" t="s">
        <v>177</v>
      </c>
      <c r="B3" s="607"/>
      <c r="C3" s="607"/>
      <c r="D3" s="607"/>
      <c r="E3" s="607"/>
      <c r="F3" s="607"/>
      <c r="G3" s="186"/>
    </row>
    <row r="4" spans="1:7" ht="11.25">
      <c r="A4" s="110"/>
      <c r="B4" s="111" t="s">
        <v>223</v>
      </c>
      <c r="C4" s="111" t="s">
        <v>222</v>
      </c>
      <c r="D4" s="190">
        <v>2005</v>
      </c>
      <c r="E4" s="190">
        <v>2006</v>
      </c>
      <c r="F4" s="190">
        <f>E4+1</f>
        <v>2007</v>
      </c>
      <c r="G4" s="187"/>
    </row>
    <row r="5" spans="1:7" ht="13.5" customHeight="1">
      <c r="A5" s="188" t="s">
        <v>48</v>
      </c>
      <c r="B5" s="191"/>
      <c r="C5" s="191"/>
      <c r="D5" s="192"/>
      <c r="E5" s="192"/>
      <c r="F5" s="192"/>
      <c r="G5" s="189"/>
    </row>
    <row r="6" spans="1:12" ht="11.25">
      <c r="A6" s="171" t="s">
        <v>35</v>
      </c>
      <c r="B6" s="112">
        <v>4.962874122699157</v>
      </c>
      <c r="C6" s="112">
        <v>5.567312216406561</v>
      </c>
      <c r="D6" s="109">
        <v>3.3285217199911443</v>
      </c>
      <c r="E6" s="109">
        <v>2.2304817052378496</v>
      </c>
      <c r="F6" s="109">
        <v>4.613998740400888</v>
      </c>
      <c r="G6" s="193"/>
      <c r="H6" s="193"/>
      <c r="I6" s="193"/>
      <c r="J6" s="193"/>
      <c r="K6" s="193"/>
      <c r="L6" s="193"/>
    </row>
    <row r="7" spans="1:12" ht="11.25">
      <c r="A7" s="171" t="s">
        <v>36</v>
      </c>
      <c r="B7" s="112">
        <f>((1+(B6/100))/(1+(B8/100))-1)*100</f>
        <v>0.9352786921248635</v>
      </c>
      <c r="C7" s="112">
        <f>((1+(C6/100))/(1+(C8/100))-1)*100</f>
        <v>1.7830176732597902</v>
      </c>
      <c r="D7" s="113">
        <v>1.6855312085268537</v>
      </c>
      <c r="E7" s="113">
        <v>0.20059077051688234</v>
      </c>
      <c r="F7" s="113">
        <v>0.7270607930258279</v>
      </c>
      <c r="G7" s="193"/>
      <c r="H7" s="193"/>
      <c r="I7" s="193"/>
      <c r="J7" s="193"/>
      <c r="K7" s="193"/>
      <c r="L7" s="193"/>
    </row>
    <row r="8" spans="1:12" ht="11.25">
      <c r="A8" s="166" t="s">
        <v>37</v>
      </c>
      <c r="B8" s="112">
        <v>3.9902752365298833</v>
      </c>
      <c r="C8" s="112">
        <v>3.7180019119643193</v>
      </c>
      <c r="D8" s="113">
        <v>1.6157564325400386</v>
      </c>
      <c r="E8" s="113">
        <v>2.025827312106273</v>
      </c>
      <c r="F8" s="113">
        <v>3.85888153270146</v>
      </c>
      <c r="G8" s="193"/>
      <c r="H8" s="193"/>
      <c r="I8" s="193"/>
      <c r="J8" s="193"/>
      <c r="K8" s="193"/>
      <c r="L8" s="193"/>
    </row>
    <row r="9" spans="1:6" ht="13.5" customHeight="1">
      <c r="A9" s="188" t="s">
        <v>49</v>
      </c>
      <c r="B9" s="191"/>
      <c r="C9" s="191"/>
      <c r="D9" s="113"/>
      <c r="E9" s="113"/>
      <c r="F9" s="113"/>
    </row>
    <row r="10" spans="1:12" ht="11.25">
      <c r="A10" s="171" t="s">
        <v>35</v>
      </c>
      <c r="B10" s="112">
        <v>2.7791710814979442</v>
      </c>
      <c r="C10" s="112">
        <v>7.618547591000202</v>
      </c>
      <c r="D10" s="109">
        <v>5.344057493475546</v>
      </c>
      <c r="E10" s="109">
        <v>6.025580452169052</v>
      </c>
      <c r="F10" s="109">
        <v>8.179808763824383</v>
      </c>
      <c r="G10" s="193"/>
      <c r="H10" s="193"/>
      <c r="I10" s="193"/>
      <c r="J10" s="193"/>
      <c r="K10" s="193"/>
      <c r="L10" s="193"/>
    </row>
    <row r="11" spans="1:12" ht="11.25">
      <c r="A11" s="171" t="s">
        <v>36</v>
      </c>
      <c r="B11" s="112">
        <f>((1+(B10/100))/(1+(B12/100))-1)*100</f>
        <v>0.5353452566976724</v>
      </c>
      <c r="C11" s="112">
        <f>((1+(C10/100))/(1+(C12/100))-1)*100</f>
        <v>0.6470503996962806</v>
      </c>
      <c r="D11" s="113">
        <v>0.554558516618016</v>
      </c>
      <c r="E11" s="113">
        <v>0.17240343670756886</v>
      </c>
      <c r="F11" s="113">
        <v>0.2747602198135439</v>
      </c>
      <c r="G11" s="193"/>
      <c r="H11" s="193"/>
      <c r="I11" s="193"/>
      <c r="J11" s="193"/>
      <c r="K11" s="193"/>
      <c r="L11" s="193"/>
    </row>
    <row r="12" spans="1:12" ht="11.25">
      <c r="A12" s="166" t="s">
        <v>37</v>
      </c>
      <c r="B12" s="112">
        <v>2.231877574072172</v>
      </c>
      <c r="C12" s="112">
        <v>6.926678093017369</v>
      </c>
      <c r="D12" s="113">
        <v>4.763084883979673</v>
      </c>
      <c r="E12" s="113">
        <v>5.843103304554063</v>
      </c>
      <c r="F12" s="113">
        <v>7.883388129457586</v>
      </c>
      <c r="G12" s="193"/>
      <c r="H12" s="193"/>
      <c r="I12" s="193"/>
      <c r="J12" s="193"/>
      <c r="K12" s="193"/>
      <c r="L12" s="193"/>
    </row>
    <row r="13" spans="1:6" ht="13.5" customHeight="1">
      <c r="A13" s="188" t="s">
        <v>50</v>
      </c>
      <c r="B13" s="191"/>
      <c r="C13" s="191"/>
      <c r="D13" s="192"/>
      <c r="E13" s="192"/>
      <c r="F13" s="192"/>
    </row>
    <row r="14" spans="1:12" ht="11.25">
      <c r="A14" s="171" t="s">
        <v>35</v>
      </c>
      <c r="B14" s="112">
        <v>31.424853972565803</v>
      </c>
      <c r="C14" s="112">
        <v>12.841994821776481</v>
      </c>
      <c r="D14" s="109">
        <v>8.50849794718323</v>
      </c>
      <c r="E14" s="109">
        <v>7.748571698972711</v>
      </c>
      <c r="F14" s="109">
        <v>12.535246269684592</v>
      </c>
      <c r="G14" s="193"/>
      <c r="H14" s="193"/>
      <c r="I14" s="193"/>
      <c r="J14" s="193"/>
      <c r="K14" s="193"/>
      <c r="L14" s="193"/>
    </row>
    <row r="15" spans="1:12" ht="11.25">
      <c r="A15" s="171" t="s">
        <v>36</v>
      </c>
      <c r="B15" s="112">
        <f>((1+(B14/100))/(1+(B16/100))-1)*100</f>
        <v>0.7296353113088072</v>
      </c>
      <c r="C15" s="112">
        <f>((1+(C14/100))/(1+(C16/100))-1)*100</f>
        <v>0.7632951613526728</v>
      </c>
      <c r="D15" s="113">
        <v>0.5350002366841551</v>
      </c>
      <c r="E15" s="113">
        <v>0.29891598293730226</v>
      </c>
      <c r="F15" s="113">
        <v>0.33565911890399036</v>
      </c>
      <c r="G15" s="193"/>
      <c r="H15" s="193"/>
      <c r="I15" s="193"/>
      <c r="J15" s="193"/>
      <c r="K15" s="193"/>
      <c r="L15" s="193"/>
    </row>
    <row r="16" spans="1:12" ht="11.25">
      <c r="A16" s="166" t="s">
        <v>37</v>
      </c>
      <c r="B16" s="112">
        <v>30.472877784568798</v>
      </c>
      <c r="C16" s="112">
        <v>11.987201928124858</v>
      </c>
      <c r="D16" s="113">
        <v>7.931066486027262</v>
      </c>
      <c r="E16" s="113">
        <v>7.427453869294794</v>
      </c>
      <c r="F16" s="113">
        <v>12.158775113365564</v>
      </c>
      <c r="G16" s="193"/>
      <c r="H16" s="193"/>
      <c r="I16" s="193"/>
      <c r="J16" s="193"/>
      <c r="K16" s="193"/>
      <c r="L16" s="193"/>
    </row>
    <row r="17" spans="1:6" ht="11.25">
      <c r="A17" s="188" t="s">
        <v>249</v>
      </c>
      <c r="B17" s="191"/>
      <c r="C17" s="191"/>
      <c r="D17" s="192"/>
      <c r="E17" s="192"/>
      <c r="F17" s="192"/>
    </row>
    <row r="18" spans="1:6" ht="11.25">
      <c r="A18" s="171" t="s">
        <v>35</v>
      </c>
      <c r="B18" s="112">
        <v>8.956349353108209</v>
      </c>
      <c r="C18" s="112">
        <v>8.095439601214878</v>
      </c>
      <c r="D18" s="109">
        <v>5.3685125980273085</v>
      </c>
      <c r="E18" s="109">
        <v>4.7097274091171215</v>
      </c>
      <c r="F18" s="109">
        <v>7.972146714438537</v>
      </c>
    </row>
    <row r="19" spans="1:6" ht="11.25">
      <c r="A19" s="171" t="s">
        <v>36</v>
      </c>
      <c r="B19" s="112">
        <v>0.8291386703238572</v>
      </c>
      <c r="C19" s="112">
        <v>1.2501243072219381</v>
      </c>
      <c r="D19" s="113">
        <v>1.1141361389612712</v>
      </c>
      <c r="E19" s="113">
        <v>0.23089646452403656</v>
      </c>
      <c r="F19" s="113">
        <v>0.5115593750161054</v>
      </c>
    </row>
    <row r="20" spans="1:6" ht="11.25">
      <c r="A20" s="166" t="s">
        <v>37</v>
      </c>
      <c r="B20" s="112">
        <v>8.060378963820654</v>
      </c>
      <c r="C20" s="112">
        <v>6.760796928231244</v>
      </c>
      <c r="D20" s="113">
        <v>4.207499190043265</v>
      </c>
      <c r="E20" s="113">
        <v>4.468513305354222</v>
      </c>
      <c r="F20" s="113">
        <v>7.422616250123454</v>
      </c>
    </row>
    <row r="21" ht="11.25">
      <c r="A21" s="4" t="s">
        <v>307</v>
      </c>
    </row>
    <row r="22" ht="11.25">
      <c r="A22" s="4" t="s">
        <v>265</v>
      </c>
    </row>
  </sheetData>
  <sheetProtection/>
  <mergeCells count="1">
    <mergeCell ref="A3:F3"/>
  </mergeCells>
  <printOptions/>
  <pageMargins left="0.787401575" right="0.787401575" top="0.984251969" bottom="0.984251969" header="0.4921259845" footer="0.4921259845"/>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1:I27"/>
  <sheetViews>
    <sheetView showGridLines="0" zoomScalePageLayoutView="0" workbookViewId="0" topLeftCell="A1">
      <selection activeCell="A1" sqref="A1"/>
    </sheetView>
  </sheetViews>
  <sheetFormatPr defaultColWidth="11.421875" defaultRowHeight="12.75"/>
  <cols>
    <col min="1" max="1" width="40.7109375" style="4" customWidth="1"/>
    <col min="2" max="2" width="11.7109375" style="4" customWidth="1"/>
    <col min="3" max="3" width="9.7109375" style="4" customWidth="1"/>
    <col min="4" max="4" width="3.00390625" style="4" customWidth="1"/>
    <col min="5" max="5" width="3.421875" style="4" customWidth="1"/>
    <col min="6" max="7" width="5.28125" style="4" customWidth="1"/>
    <col min="8" max="16384" width="11.421875" style="4" customWidth="1"/>
  </cols>
  <sheetData>
    <row r="1" ht="11.25">
      <c r="A1" s="18" t="s">
        <v>396</v>
      </c>
    </row>
    <row r="3" spans="1:3" ht="33.75">
      <c r="A3" s="58"/>
      <c r="B3" s="196" t="s">
        <v>233</v>
      </c>
      <c r="C3" s="197" t="s">
        <v>54</v>
      </c>
    </row>
    <row r="4" spans="1:3" ht="11.25">
      <c r="A4" s="194" t="s">
        <v>55</v>
      </c>
      <c r="B4" s="198">
        <v>182209.41190706936</v>
      </c>
      <c r="C4" s="199">
        <f>B4/B$15*100</f>
        <v>88.23914756206464</v>
      </c>
    </row>
    <row r="5" spans="1:3" ht="11.25">
      <c r="A5" s="171" t="s">
        <v>59</v>
      </c>
      <c r="B5" s="200">
        <v>163839.61985660216</v>
      </c>
      <c r="C5" s="201">
        <f>B5/B$15*100</f>
        <v>79.34314831339616</v>
      </c>
    </row>
    <row r="6" spans="1:3" ht="11.25">
      <c r="A6" s="171" t="s">
        <v>96</v>
      </c>
      <c r="B6" s="200">
        <v>5650.73273323488</v>
      </c>
      <c r="C6" s="201">
        <f>B6/B$15*100</f>
        <v>2.736498813442228</v>
      </c>
    </row>
    <row r="7" spans="1:3" ht="11.25">
      <c r="A7" s="171" t="s">
        <v>204</v>
      </c>
      <c r="B7" s="200">
        <v>10712.219275647885</v>
      </c>
      <c r="C7" s="201">
        <f aca="true" t="shared" si="0" ref="C7:C14">B7/B$15*100</f>
        <v>5.187641447759997</v>
      </c>
    </row>
    <row r="8" spans="1:3" ht="11.25">
      <c r="A8" s="166" t="s">
        <v>51</v>
      </c>
      <c r="B8" s="202">
        <v>2006.8400415844083</v>
      </c>
      <c r="C8" s="203">
        <f t="shared" si="0"/>
        <v>0.9718589874662568</v>
      </c>
    </row>
    <row r="9" spans="1:3" ht="11.25">
      <c r="A9" s="58" t="s">
        <v>56</v>
      </c>
      <c r="B9" s="163">
        <v>5737.122818249054</v>
      </c>
      <c r="C9" s="109">
        <f t="shared" si="0"/>
        <v>2.778335222328465</v>
      </c>
    </row>
    <row r="10" spans="1:3" ht="11.25">
      <c r="A10" s="20" t="s">
        <v>57</v>
      </c>
      <c r="B10" s="198">
        <v>8162.763592345289</v>
      </c>
      <c r="C10" s="88">
        <f t="shared" si="0"/>
        <v>3.953008209622895</v>
      </c>
    </row>
    <row r="11" spans="1:3" ht="11.25">
      <c r="A11" s="84" t="s">
        <v>52</v>
      </c>
      <c r="B11" s="200">
        <v>7003.163746494722</v>
      </c>
      <c r="C11" s="85">
        <f t="shared" si="0"/>
        <v>3.391445001443824</v>
      </c>
    </row>
    <row r="12" spans="1:3" ht="11.25">
      <c r="A12" s="86" t="s">
        <v>53</v>
      </c>
      <c r="B12" s="202">
        <v>1159.5998458505678</v>
      </c>
      <c r="C12" s="87">
        <f t="shared" si="0"/>
        <v>0.5615632081790709</v>
      </c>
    </row>
    <row r="13" spans="1:3" ht="11.25">
      <c r="A13" s="58" t="s">
        <v>173</v>
      </c>
      <c r="B13" s="163">
        <v>14327.649224044453</v>
      </c>
      <c r="C13" s="109">
        <f t="shared" si="0"/>
        <v>6.9384975280133085</v>
      </c>
    </row>
    <row r="14" spans="1:3" ht="12.75" customHeight="1">
      <c r="A14" s="58" t="s">
        <v>133</v>
      </c>
      <c r="B14" s="163">
        <v>-3941.965505635137</v>
      </c>
      <c r="C14" s="109">
        <f t="shared" si="0"/>
        <v>-1.9089885220293183</v>
      </c>
    </row>
    <row r="15" spans="1:7" ht="14.25" customHeight="1">
      <c r="A15" s="51" t="s">
        <v>89</v>
      </c>
      <c r="B15" s="163">
        <f>B4+B9+B10+B13+B14</f>
        <v>206494.98203607302</v>
      </c>
      <c r="C15" s="109">
        <f>C4+C9+C10+C13+C14</f>
        <v>100</v>
      </c>
      <c r="D15" s="137"/>
      <c r="F15" s="137"/>
      <c r="G15" s="137"/>
    </row>
    <row r="16" spans="1:6" ht="12.75" customHeight="1">
      <c r="A16" s="51" t="s">
        <v>86</v>
      </c>
      <c r="B16" s="163">
        <v>1892243.46</v>
      </c>
      <c r="C16" s="195"/>
      <c r="F16" s="137"/>
    </row>
    <row r="17" ht="11.25">
      <c r="A17" s="4" t="s">
        <v>397</v>
      </c>
    </row>
    <row r="18" ht="11.25" customHeight="1">
      <c r="A18" s="4" t="s">
        <v>267</v>
      </c>
    </row>
    <row r="27" ht="11.25">
      <c r="I27" s="6"/>
    </row>
  </sheetData>
  <sheetProtection/>
  <printOptions/>
  <pageMargins left="0.787401575" right="0.787401575" top="0.984251969" bottom="0.984251969" header="0.4921259845" footer="0.4921259845"/>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A1:Q18"/>
  <sheetViews>
    <sheetView showGridLines="0" zoomScalePageLayoutView="0" workbookViewId="0" topLeftCell="A1">
      <selection activeCell="A1" sqref="A1"/>
    </sheetView>
  </sheetViews>
  <sheetFormatPr defaultColWidth="11.421875" defaultRowHeight="12.75"/>
  <cols>
    <col min="1" max="1" width="35.57421875" style="4" customWidth="1"/>
    <col min="2" max="3" width="7.7109375" style="4" customWidth="1"/>
    <col min="4" max="4" width="7.421875" style="4" customWidth="1"/>
    <col min="5" max="7" width="7.7109375" style="4" customWidth="1"/>
    <col min="8" max="10" width="4.140625" style="4" customWidth="1"/>
    <col min="11" max="11" width="6.140625" style="4" customWidth="1"/>
    <col min="12" max="16384" width="11.421875" style="4" customWidth="1"/>
  </cols>
  <sheetData>
    <row r="1" ht="11.25">
      <c r="A1" s="18" t="s">
        <v>309</v>
      </c>
    </row>
    <row r="3" spans="1:17" ht="14.25" customHeight="1">
      <c r="A3" s="600"/>
      <c r="B3" s="621" t="s">
        <v>200</v>
      </c>
      <c r="C3" s="619"/>
      <c r="D3" s="620"/>
      <c r="E3" s="619" t="s">
        <v>178</v>
      </c>
      <c r="F3" s="619"/>
      <c r="G3" s="620"/>
      <c r="H3" s="204"/>
      <c r="I3" s="204"/>
      <c r="J3" s="204"/>
      <c r="K3" s="204"/>
      <c r="L3" s="204"/>
      <c r="M3" s="204"/>
      <c r="N3" s="204"/>
      <c r="O3" s="204"/>
      <c r="P3" s="204"/>
      <c r="Q3" s="204"/>
    </row>
    <row r="4" spans="1:7" ht="11.25">
      <c r="A4" s="600"/>
      <c r="B4" s="205">
        <v>2005</v>
      </c>
      <c r="C4" s="206">
        <v>2006</v>
      </c>
      <c r="D4" s="207">
        <v>2007</v>
      </c>
      <c r="E4" s="3">
        <v>2005</v>
      </c>
      <c r="F4" s="3">
        <v>2006</v>
      </c>
      <c r="G4" s="208">
        <v>2007</v>
      </c>
    </row>
    <row r="5" spans="1:11" ht="14.25" customHeight="1">
      <c r="A5" s="194" t="s">
        <v>55</v>
      </c>
      <c r="B5" s="209">
        <v>4.334662745576125</v>
      </c>
      <c r="C5" s="210">
        <v>3.399827489686018</v>
      </c>
      <c r="D5" s="211">
        <v>4.646821769551764</v>
      </c>
      <c r="E5" s="212">
        <v>87.97105038913767</v>
      </c>
      <c r="F5" s="212">
        <v>87.91235988616286</v>
      </c>
      <c r="G5" s="213">
        <v>87.97399815211988</v>
      </c>
      <c r="I5" s="41"/>
      <c r="J5" s="41"/>
      <c r="K5" s="41"/>
    </row>
    <row r="6" spans="1:11" ht="14.25" customHeight="1">
      <c r="A6" s="171" t="s">
        <v>59</v>
      </c>
      <c r="B6" s="214">
        <v>4.380176560795306</v>
      </c>
      <c r="C6" s="95">
        <v>3.513385283434417</v>
      </c>
      <c r="D6" s="215">
        <v>4.675856418604667</v>
      </c>
      <c r="E6" s="216">
        <v>78.95894093687873</v>
      </c>
      <c r="F6" s="216">
        <v>78.9406841333516</v>
      </c>
      <c r="G6" s="217">
        <v>79.08278863761652</v>
      </c>
      <c r="I6" s="41"/>
      <c r="J6" s="41"/>
      <c r="K6" s="41"/>
    </row>
    <row r="7" spans="1:11" ht="14.25" customHeight="1">
      <c r="A7" s="171" t="s">
        <v>96</v>
      </c>
      <c r="B7" s="214">
        <v>14.837000034621582</v>
      </c>
      <c r="C7" s="218">
        <v>9.960573164330256</v>
      </c>
      <c r="D7" s="219">
        <v>8.663313379748246</v>
      </c>
      <c r="E7" s="216">
        <v>2.2446386384594437</v>
      </c>
      <c r="F7" s="216">
        <v>2.4689359143375325</v>
      </c>
      <c r="G7" s="217">
        <v>2.6274314221795225</v>
      </c>
      <c r="I7" s="41"/>
      <c r="J7" s="41"/>
      <c r="K7" s="41"/>
    </row>
    <row r="8" spans="1:11" ht="14.25" customHeight="1">
      <c r="A8" s="171" t="s">
        <v>204</v>
      </c>
      <c r="B8" s="214">
        <v>-1.1098320963051123</v>
      </c>
      <c r="C8" s="218">
        <v>0.5574365876205718</v>
      </c>
      <c r="D8" s="219">
        <v>3.0004300940875908</v>
      </c>
      <c r="E8" s="216">
        <v>5.70054728661971</v>
      </c>
      <c r="F8" s="216">
        <v>5.399470974964001</v>
      </c>
      <c r="G8" s="217">
        <v>5.254724872010399</v>
      </c>
      <c r="I8" s="41"/>
      <c r="J8" s="41"/>
      <c r="K8" s="41"/>
    </row>
    <row r="9" spans="1:11" ht="14.25" customHeight="1">
      <c r="A9" s="166" t="s">
        <v>51</v>
      </c>
      <c r="B9" s="214">
        <v>7.960907249999252</v>
      </c>
      <c r="C9" s="218">
        <v>-5.496447659153404</v>
      </c>
      <c r="D9" s="219">
        <v>0.4866229741544714</v>
      </c>
      <c r="E9" s="216">
        <v>1.0669235271797883</v>
      </c>
      <c r="F9" s="216">
        <v>1.103268863509727</v>
      </c>
      <c r="G9" s="217">
        <v>1.0090532203134357</v>
      </c>
      <c r="I9" s="41"/>
      <c r="J9" s="41"/>
      <c r="K9" s="41"/>
    </row>
    <row r="10" spans="1:11" ht="14.25" customHeight="1">
      <c r="A10" s="110" t="s">
        <v>56</v>
      </c>
      <c r="B10" s="220">
        <v>7.199289143871539</v>
      </c>
      <c r="C10" s="113">
        <v>9.529277600885862</v>
      </c>
      <c r="D10" s="221">
        <v>0.09963882614407282</v>
      </c>
      <c r="E10" s="222">
        <v>2.660620620972833</v>
      </c>
      <c r="F10" s="222">
        <v>2.731847187396554</v>
      </c>
      <c r="G10" s="223">
        <v>2.895817597960678</v>
      </c>
      <c r="I10" s="41"/>
      <c r="J10" s="41"/>
      <c r="K10" s="41"/>
    </row>
    <row r="11" spans="1:11" ht="14.25" customHeight="1">
      <c r="A11" s="194" t="s">
        <v>57</v>
      </c>
      <c r="B11" s="209">
        <v>0.6030255268318001</v>
      </c>
      <c r="C11" s="210">
        <v>3.9221652358823746</v>
      </c>
      <c r="D11" s="211">
        <v>2.881617972302635</v>
      </c>
      <c r="E11" s="212">
        <v>4.136410666543349</v>
      </c>
      <c r="F11" s="212">
        <v>3.985806722947317</v>
      </c>
      <c r="G11" s="213">
        <v>4.008750244919184</v>
      </c>
      <c r="I11" s="41"/>
      <c r="J11" s="41"/>
      <c r="K11" s="41"/>
    </row>
    <row r="12" spans="1:11" ht="14.25" customHeight="1">
      <c r="A12" s="171" t="s">
        <v>52</v>
      </c>
      <c r="B12" s="214">
        <v>0.16086050988459988</v>
      </c>
      <c r="C12" s="95">
        <v>3.8628822294563605</v>
      </c>
      <c r="D12" s="215">
        <v>1.839631879778267</v>
      </c>
      <c r="E12" s="216">
        <v>3.6029852796597317</v>
      </c>
      <c r="F12" s="216">
        <v>3.45654391519225</v>
      </c>
      <c r="G12" s="217">
        <v>3.474457682654329</v>
      </c>
      <c r="I12" s="41"/>
      <c r="J12" s="41"/>
      <c r="K12" s="41"/>
    </row>
    <row r="13" spans="1:11" ht="14.25" customHeight="1">
      <c r="A13" s="166" t="s">
        <v>53</v>
      </c>
      <c r="B13" s="214">
        <v>3.5895988816332363</v>
      </c>
      <c r="C13" s="218">
        <v>4.309334544085573</v>
      </c>
      <c r="D13" s="219">
        <v>9.657562164832271</v>
      </c>
      <c r="E13" s="216">
        <v>0.5334253868836168</v>
      </c>
      <c r="F13" s="216">
        <v>0.5292628077550664</v>
      </c>
      <c r="G13" s="217">
        <v>0.5342925622648552</v>
      </c>
      <c r="I13" s="41"/>
      <c r="J13" s="41"/>
      <c r="K13" s="41"/>
    </row>
    <row r="14" spans="1:11" ht="14.25" customHeight="1">
      <c r="A14" s="110" t="s">
        <v>173</v>
      </c>
      <c r="B14" s="224">
        <v>5.997486529460815</v>
      </c>
      <c r="C14" s="106">
        <v>1.6597319943768838</v>
      </c>
      <c r="D14" s="225">
        <v>2.993656394089925</v>
      </c>
      <c r="E14" s="222">
        <v>7.036608380217535</v>
      </c>
      <c r="F14" s="222">
        <v>7.143984317232042</v>
      </c>
      <c r="G14" s="223">
        <v>7.028684191283542</v>
      </c>
      <c r="I14" s="41"/>
      <c r="J14" s="41"/>
      <c r="K14" s="41"/>
    </row>
    <row r="15" spans="1:11" ht="14.25" customHeight="1">
      <c r="A15" s="110" t="s">
        <v>71</v>
      </c>
      <c r="B15" s="220">
        <v>-2.628736937481108</v>
      </c>
      <c r="C15" s="113">
        <v>-11.088712888475854</v>
      </c>
      <c r="D15" s="221">
        <v>-4.427461251500091</v>
      </c>
      <c r="E15" s="222">
        <v>-1.8046900568714097</v>
      </c>
      <c r="F15" s="222">
        <v>-1.7739981137387684</v>
      </c>
      <c r="G15" s="223">
        <v>-1.9072501862832818</v>
      </c>
      <c r="I15" s="41"/>
      <c r="J15" s="41"/>
      <c r="K15" s="41"/>
    </row>
    <row r="16" spans="1:11" ht="14.25" customHeight="1">
      <c r="A16" s="183" t="s">
        <v>58</v>
      </c>
      <c r="B16" s="226">
        <v>4.40431681745153</v>
      </c>
      <c r="C16" s="94">
        <v>3.327381241924286</v>
      </c>
      <c r="D16" s="227">
        <v>4.332369014607849</v>
      </c>
      <c r="E16" s="222">
        <f>E5+E10+E11+E14+E15</f>
        <v>99.99999999999999</v>
      </c>
      <c r="F16" s="222">
        <f>F5+F10+F11+F14+F15</f>
        <v>100</v>
      </c>
      <c r="G16" s="223">
        <f>G5+G10+G11+G14+G15</f>
        <v>100</v>
      </c>
      <c r="I16" s="41"/>
      <c r="J16" s="41"/>
      <c r="K16" s="41"/>
    </row>
    <row r="17" spans="1:11" ht="14.25" customHeight="1">
      <c r="A17" s="183" t="s">
        <v>86</v>
      </c>
      <c r="B17" s="228">
        <v>3.9674737983375508</v>
      </c>
      <c r="C17" s="98">
        <v>4.7155731987383875</v>
      </c>
      <c r="D17" s="98">
        <v>4.6906358197295495</v>
      </c>
      <c r="E17" s="229"/>
      <c r="F17" s="229"/>
      <c r="G17" s="230"/>
      <c r="I17" s="41"/>
      <c r="J17" s="41"/>
      <c r="K17" s="41"/>
    </row>
    <row r="18" ht="11.25">
      <c r="A18" s="4" t="s">
        <v>306</v>
      </c>
    </row>
  </sheetData>
  <sheetProtection/>
  <mergeCells count="3">
    <mergeCell ref="E3:G3"/>
    <mergeCell ref="A3:A4"/>
    <mergeCell ref="B3:D3"/>
  </mergeCells>
  <printOptions/>
  <pageMargins left="0.787401575" right="0.787401575" top="0.984251969" bottom="0.984251969" header="0.4921259845" footer="0.4921259845"/>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G29"/>
  <sheetViews>
    <sheetView showGridLines="0" zoomScalePageLayoutView="0" workbookViewId="0" topLeftCell="A1">
      <selection activeCell="A1" sqref="A1"/>
    </sheetView>
  </sheetViews>
  <sheetFormatPr defaultColWidth="11.421875" defaultRowHeight="12.75"/>
  <cols>
    <col min="1" max="1" width="36.57421875" style="4" customWidth="1"/>
    <col min="2" max="3" width="11.421875" style="4" customWidth="1"/>
    <col min="4" max="4" width="11.00390625" style="4" customWidth="1"/>
    <col min="5" max="7" width="5.28125" style="19" customWidth="1"/>
    <col min="8" max="16384" width="11.421875" style="4" customWidth="1"/>
  </cols>
  <sheetData>
    <row r="1" ht="11.25">
      <c r="A1" s="18" t="s">
        <v>399</v>
      </c>
    </row>
    <row r="3" spans="1:4" ht="11.25">
      <c r="A3" s="607" t="s">
        <v>73</v>
      </c>
      <c r="B3" s="606"/>
      <c r="C3" s="606"/>
      <c r="D3" s="606"/>
    </row>
    <row r="4" spans="1:4" ht="11.25">
      <c r="A4" s="58"/>
      <c r="B4" s="58">
        <v>2005</v>
      </c>
      <c r="C4" s="58">
        <v>2006</v>
      </c>
      <c r="D4" s="58">
        <v>2007</v>
      </c>
    </row>
    <row r="5" spans="1:4" ht="11.25">
      <c r="A5" s="183" t="s">
        <v>100</v>
      </c>
      <c r="B5" s="50"/>
      <c r="C5" s="50"/>
      <c r="D5" s="50"/>
    </row>
    <row r="6" spans="1:6" ht="11.25">
      <c r="A6" s="58" t="s">
        <v>132</v>
      </c>
      <c r="B6" s="134">
        <v>1407</v>
      </c>
      <c r="C6" s="134">
        <v>1409.10337432</v>
      </c>
      <c r="D6" s="134">
        <v>1438.9110617048802</v>
      </c>
      <c r="E6" s="301"/>
      <c r="F6" s="302"/>
    </row>
    <row r="7" spans="1:4" ht="11.25">
      <c r="A7" s="141" t="s">
        <v>17</v>
      </c>
      <c r="B7" s="132">
        <v>15.73490898365364</v>
      </c>
      <c r="C7" s="132">
        <v>0.14949355508173667</v>
      </c>
      <c r="D7" s="132">
        <v>2.1153655528832083</v>
      </c>
    </row>
    <row r="8" spans="1:4" ht="11.25">
      <c r="A8" s="183" t="s">
        <v>97</v>
      </c>
      <c r="B8" s="50"/>
      <c r="C8" s="50"/>
      <c r="D8" s="50"/>
    </row>
    <row r="9" spans="1:4" ht="11.25">
      <c r="A9" s="58" t="s">
        <v>98</v>
      </c>
      <c r="B9" s="163">
        <v>2066.1231107500716</v>
      </c>
      <c r="C9" s="163">
        <v>2308.347731</v>
      </c>
      <c r="D9" s="163">
        <v>2512.95606673</v>
      </c>
    </row>
    <row r="10" spans="1:4" ht="11.25">
      <c r="A10" s="141" t="s">
        <v>17</v>
      </c>
      <c r="B10" s="136">
        <v>11.804264236595309</v>
      </c>
      <c r="C10" s="136">
        <v>11.72362958381472</v>
      </c>
      <c r="D10" s="136">
        <v>8.863843734728905</v>
      </c>
    </row>
    <row r="11" spans="1:4" ht="11.25">
      <c r="A11" s="58" t="s">
        <v>99</v>
      </c>
      <c r="B11" s="163">
        <v>1256.0458256</v>
      </c>
      <c r="C11" s="163">
        <v>1482.7701630000001</v>
      </c>
      <c r="D11" s="163">
        <v>1698.8656047999998</v>
      </c>
    </row>
    <row r="12" spans="1:4" ht="11.25">
      <c r="A12" s="141" t="s">
        <v>17</v>
      </c>
      <c r="B12" s="136">
        <v>19.116744673970175</v>
      </c>
      <c r="C12" s="136">
        <v>18.050642164404817</v>
      </c>
      <c r="D12" s="136">
        <v>14.573765185751153</v>
      </c>
    </row>
    <row r="13" spans="1:7" ht="11.25">
      <c r="A13" s="51" t="s">
        <v>131</v>
      </c>
      <c r="B13" s="135">
        <v>4729.168936350072</v>
      </c>
      <c r="C13" s="135">
        <v>5200.22126832</v>
      </c>
      <c r="D13" s="135">
        <v>5650.7327332348805</v>
      </c>
      <c r="E13" s="303"/>
      <c r="F13" s="303"/>
      <c r="G13" s="303"/>
    </row>
    <row r="14" spans="1:4" ht="11.25">
      <c r="A14" s="141" t="s">
        <v>17</v>
      </c>
      <c r="B14" s="136">
        <v>14.83700003462156</v>
      </c>
      <c r="C14" s="136">
        <v>9.960573164330256</v>
      </c>
      <c r="D14" s="136">
        <v>8.66331337974826</v>
      </c>
    </row>
    <row r="15" spans="1:7" s="18" customFormat="1" ht="11.25">
      <c r="A15" s="51" t="s">
        <v>221</v>
      </c>
      <c r="B15" s="135">
        <v>910.849276</v>
      </c>
      <c r="C15" s="135">
        <v>1017.438409</v>
      </c>
      <c r="D15" s="135">
        <v>1105.7462967899999</v>
      </c>
      <c r="E15" s="40"/>
      <c r="F15" s="40"/>
      <c r="G15" s="40"/>
    </row>
    <row r="16" spans="1:4" ht="11.25">
      <c r="A16" s="141" t="s">
        <v>17</v>
      </c>
      <c r="B16" s="136">
        <v>8.823091517323789</v>
      </c>
      <c r="C16" s="136">
        <v>11.702170250174305</v>
      </c>
      <c r="D16" s="136">
        <v>8.679433271719539</v>
      </c>
    </row>
    <row r="17" ht="11.25">
      <c r="A17" s="4" t="s">
        <v>398</v>
      </c>
    </row>
    <row r="29" ht="11.25">
      <c r="F29" s="6"/>
    </row>
  </sheetData>
  <sheetProtection/>
  <mergeCells count="1">
    <mergeCell ref="A3:D3"/>
  </mergeCells>
  <printOptions/>
  <pageMargins left="0.787401575" right="0.787401575" top="0.984251969" bottom="0.984251969" header="0.4921259845" footer="0.4921259845"/>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dimension ref="A1:I22"/>
  <sheetViews>
    <sheetView zoomScalePageLayoutView="0" workbookViewId="0" topLeftCell="A1">
      <selection activeCell="A1" sqref="A1"/>
    </sheetView>
  </sheetViews>
  <sheetFormatPr defaultColWidth="11.421875" defaultRowHeight="12.75"/>
  <cols>
    <col min="1" max="1" width="19.8515625" style="6" customWidth="1"/>
    <col min="2" max="16384" width="11.421875" style="6" customWidth="1"/>
  </cols>
  <sheetData>
    <row r="1" ht="11.25">
      <c r="A1" s="10" t="s">
        <v>326</v>
      </c>
    </row>
    <row r="3" ht="11.25">
      <c r="I3" s="304" t="s">
        <v>73</v>
      </c>
    </row>
    <row r="4" spans="2:9" ht="11.25">
      <c r="B4" s="305">
        <v>2000</v>
      </c>
      <c r="C4" s="305">
        <f aca="true" t="shared" si="0" ref="C4:I4">B4+1</f>
        <v>2001</v>
      </c>
      <c r="D4" s="305">
        <f t="shared" si="0"/>
        <v>2002</v>
      </c>
      <c r="E4" s="305">
        <f t="shared" si="0"/>
        <v>2003</v>
      </c>
      <c r="F4" s="305">
        <f t="shared" si="0"/>
        <v>2004</v>
      </c>
      <c r="G4" s="305">
        <f t="shared" si="0"/>
        <v>2005</v>
      </c>
      <c r="H4" s="305">
        <f t="shared" si="0"/>
        <v>2006</v>
      </c>
      <c r="I4" s="305">
        <f t="shared" si="0"/>
        <v>2007</v>
      </c>
    </row>
    <row r="5" spans="1:9" ht="11.25">
      <c r="A5" s="305" t="s">
        <v>327</v>
      </c>
      <c r="B5" s="305">
        <v>4619</v>
      </c>
      <c r="C5" s="305">
        <v>4961</v>
      </c>
      <c r="D5" s="305">
        <v>5475</v>
      </c>
      <c r="E5" s="305">
        <v>5987</v>
      </c>
      <c r="F5" s="305">
        <v>5974</v>
      </c>
      <c r="G5" s="305">
        <v>5804</v>
      </c>
      <c r="H5" s="305">
        <v>5693</v>
      </c>
      <c r="I5" s="305">
        <v>5848</v>
      </c>
    </row>
    <row r="6" spans="1:9" ht="11.25">
      <c r="A6" s="305" t="s">
        <v>328</v>
      </c>
      <c r="B6" s="305">
        <v>2030</v>
      </c>
      <c r="C6" s="305">
        <v>2113</v>
      </c>
      <c r="D6" s="305">
        <v>2229</v>
      </c>
      <c r="E6" s="305">
        <v>2306</v>
      </c>
      <c r="F6" s="305">
        <v>2364</v>
      </c>
      <c r="G6" s="305">
        <v>2425</v>
      </c>
      <c r="H6" s="305">
        <v>2529</v>
      </c>
      <c r="I6" s="305">
        <v>2552</v>
      </c>
    </row>
    <row r="7" spans="1:9" ht="11.25">
      <c r="A7" s="305" t="s">
        <v>329</v>
      </c>
      <c r="B7" s="305">
        <v>1513</v>
      </c>
      <c r="C7" s="305">
        <v>1689</v>
      </c>
      <c r="D7" s="305">
        <v>1913</v>
      </c>
      <c r="E7" s="305">
        <v>2123</v>
      </c>
      <c r="F7" s="305">
        <v>2121</v>
      </c>
      <c r="G7" s="305">
        <v>2113</v>
      </c>
      <c r="H7" s="305">
        <v>2178</v>
      </c>
      <c r="I7" s="305">
        <v>2312</v>
      </c>
    </row>
    <row r="8" spans="1:9" ht="11.25">
      <c r="A8" s="306" t="s">
        <v>77</v>
      </c>
      <c r="B8" s="306">
        <v>8162</v>
      </c>
      <c r="C8" s="306">
        <v>8763</v>
      </c>
      <c r="D8" s="306">
        <v>9617</v>
      </c>
      <c r="E8" s="306">
        <v>10416</v>
      </c>
      <c r="F8" s="306">
        <v>10459</v>
      </c>
      <c r="G8" s="306">
        <v>10343</v>
      </c>
      <c r="H8" s="306">
        <v>10400</v>
      </c>
      <c r="I8" s="306">
        <v>10712</v>
      </c>
    </row>
    <row r="9" ht="11.25">
      <c r="A9" s="6" t="s">
        <v>265</v>
      </c>
    </row>
    <row r="13" spans="2:9" ht="11.25">
      <c r="B13" s="307"/>
      <c r="C13" s="307"/>
      <c r="D13" s="307"/>
      <c r="E13" s="307"/>
      <c r="F13" s="307"/>
      <c r="G13" s="307"/>
      <c r="H13" s="307"/>
      <c r="I13" s="307"/>
    </row>
    <row r="14" spans="2:9" ht="11.25">
      <c r="B14" s="307"/>
      <c r="C14" s="307"/>
      <c r="D14" s="307"/>
      <c r="E14" s="307"/>
      <c r="F14" s="307"/>
      <c r="G14" s="307"/>
      <c r="H14" s="307"/>
      <c r="I14" s="307"/>
    </row>
    <row r="15" spans="2:9" ht="11.25">
      <c r="B15" s="307"/>
      <c r="C15" s="307"/>
      <c r="D15" s="307"/>
      <c r="E15" s="307"/>
      <c r="F15" s="307"/>
      <c r="G15" s="307"/>
      <c r="H15" s="307"/>
      <c r="I15" s="307"/>
    </row>
    <row r="16" spans="2:9" ht="11.25">
      <c r="B16" s="307"/>
      <c r="C16" s="307"/>
      <c r="D16" s="307"/>
      <c r="E16" s="307"/>
      <c r="F16" s="307"/>
      <c r="G16" s="307"/>
      <c r="H16" s="307"/>
      <c r="I16" s="307"/>
    </row>
    <row r="17" spans="2:9" ht="11.25">
      <c r="B17" s="307"/>
      <c r="C17" s="307"/>
      <c r="D17" s="307"/>
      <c r="E17" s="307"/>
      <c r="F17" s="307"/>
      <c r="G17" s="307"/>
      <c r="H17" s="307"/>
      <c r="I17" s="307"/>
    </row>
    <row r="19" spans="2:9" ht="11.25">
      <c r="B19" s="308"/>
      <c r="C19" s="308"/>
      <c r="D19" s="308"/>
      <c r="E19" s="308"/>
      <c r="F19" s="308"/>
      <c r="G19" s="308"/>
      <c r="H19" s="308"/>
      <c r="I19" s="308"/>
    </row>
    <row r="20" spans="2:9" ht="11.25">
      <c r="B20" s="308"/>
      <c r="C20" s="308"/>
      <c r="D20" s="308"/>
      <c r="E20" s="308"/>
      <c r="F20" s="308"/>
      <c r="G20" s="308"/>
      <c r="H20" s="308"/>
      <c r="I20" s="308"/>
    </row>
    <row r="21" spans="2:9" ht="11.25">
      <c r="B21" s="308"/>
      <c r="C21" s="308"/>
      <c r="D21" s="308"/>
      <c r="E21" s="308"/>
      <c r="F21" s="308"/>
      <c r="G21" s="308"/>
      <c r="H21" s="308"/>
      <c r="I21" s="308"/>
    </row>
    <row r="22" spans="2:9" ht="11.25">
      <c r="B22" s="308"/>
      <c r="C22" s="308"/>
      <c r="D22" s="308"/>
      <c r="E22" s="308"/>
      <c r="F22" s="308"/>
      <c r="G22" s="308"/>
      <c r="H22" s="308"/>
      <c r="I22" s="308"/>
    </row>
  </sheetData>
  <sheetProtection/>
  <printOptions/>
  <pageMargins left="0.787401575" right="0.787401575" top="0.984251969" bottom="0.984251969" header="0.4921259845" footer="0.4921259845"/>
  <pageSetup orientation="portrait" paperSize="9"/>
</worksheet>
</file>

<file path=xl/worksheets/sheet36.xml><?xml version="1.0" encoding="utf-8"?>
<worksheet xmlns="http://schemas.openxmlformats.org/spreadsheetml/2006/main" xmlns:r="http://schemas.openxmlformats.org/officeDocument/2006/relationships">
  <dimension ref="A1:D49"/>
  <sheetViews>
    <sheetView zoomScalePageLayoutView="0" workbookViewId="0" topLeftCell="A1">
      <selection activeCell="A1" sqref="A1"/>
    </sheetView>
  </sheetViews>
  <sheetFormatPr defaultColWidth="11.421875" defaultRowHeight="12.75"/>
  <cols>
    <col min="1" max="3" width="11.421875" style="6" customWidth="1"/>
    <col min="4" max="4" width="15.7109375" style="6" customWidth="1"/>
    <col min="5" max="16384" width="11.421875" style="6" customWidth="1"/>
  </cols>
  <sheetData>
    <row r="1" s="10" customFormat="1" ht="11.25">
      <c r="A1" s="10" t="s">
        <v>401</v>
      </c>
    </row>
    <row r="3" ht="11.25">
      <c r="D3" s="304" t="s">
        <v>400</v>
      </c>
    </row>
    <row r="5" spans="2:4" ht="11.25">
      <c r="B5" s="310" t="s">
        <v>330</v>
      </c>
      <c r="C5" s="310" t="s">
        <v>331</v>
      </c>
      <c r="D5" s="310" t="s">
        <v>77</v>
      </c>
    </row>
    <row r="6" spans="1:4" ht="11.25">
      <c r="A6" s="123" t="s">
        <v>332</v>
      </c>
      <c r="B6" s="123">
        <v>100</v>
      </c>
      <c r="C6" s="123">
        <v>100</v>
      </c>
      <c r="D6" s="123">
        <v>100</v>
      </c>
    </row>
    <row r="7" spans="1:4" ht="11.25">
      <c r="A7" s="123" t="s">
        <v>333</v>
      </c>
      <c r="B7" s="123">
        <v>99.3728620084458</v>
      </c>
      <c r="C7" s="123">
        <v>101.02191857118682</v>
      </c>
      <c r="D7" s="123">
        <v>99.75339361903407</v>
      </c>
    </row>
    <row r="8" spans="1:4" ht="11.25">
      <c r="A8" s="123" t="s">
        <v>334</v>
      </c>
      <c r="B8" s="123">
        <v>99.58880318105501</v>
      </c>
      <c r="C8" s="123">
        <v>101.14265983273374</v>
      </c>
      <c r="D8" s="123">
        <v>99.94736673044825</v>
      </c>
    </row>
    <row r="9" spans="1:4" ht="11.25">
      <c r="A9" s="123" t="s">
        <v>335</v>
      </c>
      <c r="B9" s="123">
        <v>98.78864063961304</v>
      </c>
      <c r="C9" s="123">
        <v>102.08725595129022</v>
      </c>
      <c r="D9" s="123">
        <v>99.54981974385022</v>
      </c>
    </row>
    <row r="10" spans="1:4" ht="11.25">
      <c r="A10" s="123" t="s">
        <v>336</v>
      </c>
      <c r="B10" s="123">
        <v>102.7938193430539</v>
      </c>
      <c r="C10" s="123">
        <v>104.48406905313603</v>
      </c>
      <c r="D10" s="123">
        <v>103.18385656737132</v>
      </c>
    </row>
    <row r="11" spans="1:4" ht="11.25">
      <c r="A11" s="123" t="s">
        <v>337</v>
      </c>
      <c r="B11" s="123">
        <v>103.47065437399726</v>
      </c>
      <c r="C11" s="123">
        <v>105.82366161267629</v>
      </c>
      <c r="D11" s="123">
        <v>104.01362764398147</v>
      </c>
    </row>
    <row r="12" spans="1:4" ht="11.25">
      <c r="A12" s="123" t="s">
        <v>338</v>
      </c>
      <c r="B12" s="123">
        <v>104.78064863141225</v>
      </c>
      <c r="C12" s="123">
        <v>109.28851602566215</v>
      </c>
      <c r="D12" s="123">
        <v>105.82087131304117</v>
      </c>
    </row>
    <row r="13" spans="1:4" ht="11.25">
      <c r="A13" s="123" t="s">
        <v>339</v>
      </c>
      <c r="B13" s="123">
        <v>107.524249202262</v>
      </c>
      <c r="C13" s="123">
        <v>114.50274942687301</v>
      </c>
      <c r="D13" s="123">
        <v>109.13458810146133</v>
      </c>
    </row>
    <row r="14" spans="1:4" ht="11.25">
      <c r="A14" s="123" t="s">
        <v>340</v>
      </c>
      <c r="B14" s="123">
        <v>104.87532016917444</v>
      </c>
      <c r="C14" s="123">
        <v>109.57850357845695</v>
      </c>
      <c r="D14" s="123">
        <v>105.96061341991143</v>
      </c>
    </row>
    <row r="15" spans="1:4" ht="11.25">
      <c r="A15" s="123" t="s">
        <v>341</v>
      </c>
      <c r="B15" s="123">
        <v>103.2362361075006</v>
      </c>
      <c r="C15" s="123">
        <v>110.16157898490128</v>
      </c>
      <c r="D15" s="123">
        <v>104.83430856817648</v>
      </c>
    </row>
    <row r="16" spans="1:4" ht="11.25">
      <c r="A16" s="123" t="s">
        <v>342</v>
      </c>
      <c r="B16" s="123">
        <v>106.66975646975673</v>
      </c>
      <c r="C16" s="123">
        <v>112.45945372041575</v>
      </c>
      <c r="D16" s="123">
        <v>108.0057705698127</v>
      </c>
    </row>
    <row r="17" spans="1:4" ht="11.25">
      <c r="A17" s="123" t="s">
        <v>343</v>
      </c>
      <c r="B17" s="123">
        <v>102.26584966762152</v>
      </c>
      <c r="C17" s="123">
        <v>110.71522915827855</v>
      </c>
      <c r="D17" s="123">
        <v>104.21560449028625</v>
      </c>
    </row>
    <row r="18" spans="1:4" ht="11.25">
      <c r="A18" s="123" t="s">
        <v>344</v>
      </c>
      <c r="B18" s="123">
        <v>112.73309035438481</v>
      </c>
      <c r="C18" s="123">
        <v>118.4278087209101</v>
      </c>
      <c r="D18" s="123">
        <v>114.04718739679221</v>
      </c>
    </row>
    <row r="19" spans="1:4" ht="11.25">
      <c r="A19" s="123" t="s">
        <v>345</v>
      </c>
      <c r="B19" s="123">
        <v>106.2855041276127</v>
      </c>
      <c r="C19" s="123">
        <v>117.79276815468747</v>
      </c>
      <c r="D19" s="123">
        <v>108.94088770427352</v>
      </c>
    </row>
    <row r="20" spans="1:4" ht="11.25">
      <c r="A20" s="123" t="s">
        <v>346</v>
      </c>
      <c r="B20" s="123">
        <v>107.59870994943272</v>
      </c>
      <c r="C20" s="123">
        <v>118.67196945114561</v>
      </c>
      <c r="D20" s="123">
        <v>110.15394387400153</v>
      </c>
    </row>
    <row r="21" spans="1:4" ht="11.25">
      <c r="A21" s="123" t="s">
        <v>347</v>
      </c>
      <c r="B21" s="123">
        <v>105.78497035467466</v>
      </c>
      <c r="C21" s="123">
        <v>120.6559869294043</v>
      </c>
      <c r="D21" s="123">
        <v>109.21656391921599</v>
      </c>
    </row>
    <row r="22" spans="1:4" ht="11.25">
      <c r="A22" s="123" t="s">
        <v>348</v>
      </c>
      <c r="B22" s="123">
        <v>109.21000127386397</v>
      </c>
      <c r="C22" s="123">
        <v>124.11456688340989</v>
      </c>
      <c r="D22" s="123">
        <v>112.6493365184306</v>
      </c>
    </row>
    <row r="23" spans="1:4" ht="11.25">
      <c r="A23" s="123" t="s">
        <v>349</v>
      </c>
      <c r="B23" s="123">
        <v>108.14740173015267</v>
      </c>
      <c r="C23" s="123">
        <v>123.67667790486331</v>
      </c>
      <c r="D23" s="123">
        <v>111.73089341112345</v>
      </c>
    </row>
    <row r="24" spans="1:4" ht="11.25">
      <c r="A24" s="123" t="s">
        <v>350</v>
      </c>
      <c r="B24" s="123">
        <v>109.60114837190686</v>
      </c>
      <c r="C24" s="123">
        <v>123.88387832239991</v>
      </c>
      <c r="D24" s="123">
        <v>112.89699058524153</v>
      </c>
    </row>
    <row r="25" spans="1:4" ht="11.25">
      <c r="A25" s="123" t="s">
        <v>351</v>
      </c>
      <c r="B25" s="123">
        <v>110.86991468445387</v>
      </c>
      <c r="C25" s="123">
        <v>127.96471172743466</v>
      </c>
      <c r="D25" s="123">
        <v>114.81466151632266</v>
      </c>
    </row>
    <row r="26" spans="1:4" ht="11.25">
      <c r="A26" s="123" t="s">
        <v>352</v>
      </c>
      <c r="B26" s="123">
        <v>114.18761605081164</v>
      </c>
      <c r="C26" s="123">
        <v>131.28107976945054</v>
      </c>
      <c r="D26" s="123">
        <v>118.13205520854072</v>
      </c>
    </row>
    <row r="27" spans="1:4" ht="11.25">
      <c r="A27" s="123" t="s">
        <v>353</v>
      </c>
      <c r="B27" s="123">
        <v>114.33543796493849</v>
      </c>
      <c r="C27" s="123">
        <v>134.30702557223046</v>
      </c>
      <c r="D27" s="123">
        <v>118.94402481994322</v>
      </c>
    </row>
    <row r="28" spans="1:4" ht="11.25">
      <c r="A28" s="123" t="s">
        <v>354</v>
      </c>
      <c r="B28" s="123">
        <v>117.10462228742183</v>
      </c>
      <c r="C28" s="123">
        <v>137.01849679905303</v>
      </c>
      <c r="D28" s="123">
        <v>121.69989143232492</v>
      </c>
    </row>
    <row r="29" spans="1:4" ht="11.25">
      <c r="A29" s="123" t="s">
        <v>355</v>
      </c>
      <c r="B29" s="123">
        <v>117.18416471483731</v>
      </c>
      <c r="C29" s="123">
        <v>139.46162796917812</v>
      </c>
      <c r="D29" s="123">
        <v>122.32484888755279</v>
      </c>
    </row>
    <row r="30" spans="1:4" ht="11.25">
      <c r="A30" s="123" t="s">
        <v>356</v>
      </c>
      <c r="B30" s="123">
        <v>117.9457927181086</v>
      </c>
      <c r="C30" s="123">
        <v>139.6108331966255</v>
      </c>
      <c r="D30" s="123">
        <v>122.94515594980197</v>
      </c>
    </row>
    <row r="31" spans="1:4" ht="11.25">
      <c r="A31" s="123" t="s">
        <v>357</v>
      </c>
      <c r="B31" s="123">
        <v>120.24972583640631</v>
      </c>
      <c r="C31" s="123">
        <v>142.59856101050877</v>
      </c>
      <c r="D31" s="123">
        <v>125.40687959069423</v>
      </c>
    </row>
    <row r="32" spans="1:4" ht="11.25">
      <c r="A32" s="123" t="s">
        <v>358</v>
      </c>
      <c r="B32" s="123">
        <v>120.85829356226735</v>
      </c>
      <c r="C32" s="123">
        <v>142.53367187077978</v>
      </c>
      <c r="D32" s="123">
        <v>125.8600423222604</v>
      </c>
    </row>
    <row r="33" spans="1:4" ht="11.25">
      <c r="A33" s="123" t="s">
        <v>359</v>
      </c>
      <c r="B33" s="123">
        <v>120.48970025638214</v>
      </c>
      <c r="C33" s="123">
        <v>140.7275178161123</v>
      </c>
      <c r="D33" s="123">
        <v>125.15972157935911</v>
      </c>
    </row>
    <row r="34" spans="1:4" ht="11.25">
      <c r="A34" s="123" t="s">
        <v>360</v>
      </c>
      <c r="B34" s="123">
        <v>118.38077360603054</v>
      </c>
      <c r="C34" s="123">
        <v>142.01247582887467</v>
      </c>
      <c r="D34" s="123">
        <v>123.83395811830344</v>
      </c>
    </row>
    <row r="35" spans="1:4" ht="11.25">
      <c r="A35" s="123" t="s">
        <v>361</v>
      </c>
      <c r="B35" s="123">
        <v>117.657848110172</v>
      </c>
      <c r="C35" s="123">
        <v>140.52197012594982</v>
      </c>
      <c r="D35" s="123">
        <v>122.93390799309614</v>
      </c>
    </row>
    <row r="36" spans="1:4" ht="11.25">
      <c r="A36" s="123" t="s">
        <v>362</v>
      </c>
      <c r="B36" s="123">
        <v>114.2682992402727</v>
      </c>
      <c r="C36" s="123">
        <v>137.29165035389286</v>
      </c>
      <c r="D36" s="123">
        <v>119.58110237774821</v>
      </c>
    </row>
    <row r="37" spans="1:4" ht="11.25">
      <c r="A37" s="123" t="s">
        <v>363</v>
      </c>
      <c r="B37" s="123">
        <v>113.34145127172545</v>
      </c>
      <c r="C37" s="123">
        <v>135.8049359792129</v>
      </c>
      <c r="D37" s="123">
        <v>118.52506122683627</v>
      </c>
    </row>
    <row r="38" spans="1:4" ht="11.25">
      <c r="A38" s="123" t="s">
        <v>364</v>
      </c>
      <c r="B38" s="123">
        <v>114.67718679949061</v>
      </c>
      <c r="C38" s="123">
        <v>135.29341092640618</v>
      </c>
      <c r="D38" s="123">
        <v>119.43452814757875</v>
      </c>
    </row>
    <row r="39" spans="1:4" ht="11.25">
      <c r="A39" s="123" t="s">
        <v>365</v>
      </c>
      <c r="B39" s="123">
        <v>113.35193833392529</v>
      </c>
      <c r="C39" s="123">
        <v>136.52461210722262</v>
      </c>
      <c r="D39" s="123">
        <v>118.69919874440662</v>
      </c>
    </row>
    <row r="40" spans="1:4" ht="11.25">
      <c r="A40" s="123" t="s">
        <v>366</v>
      </c>
      <c r="B40" s="123">
        <v>109.87392615699446</v>
      </c>
      <c r="C40" s="123">
        <v>133.9809312341461</v>
      </c>
      <c r="D40" s="123">
        <v>115.43679020649691</v>
      </c>
    </row>
    <row r="41" spans="1:4" ht="11.25">
      <c r="A41" s="123" t="s">
        <v>367</v>
      </c>
      <c r="B41" s="123">
        <v>105.93944496643276</v>
      </c>
      <c r="C41" s="123">
        <v>133.18157475398823</v>
      </c>
      <c r="D41" s="123">
        <v>112.22576149318809</v>
      </c>
    </row>
    <row r="42" spans="1:4" ht="11.25">
      <c r="A42" s="123" t="s">
        <v>368</v>
      </c>
      <c r="B42" s="123">
        <v>104.05934669951357</v>
      </c>
      <c r="C42" s="123">
        <v>131.45850817596397</v>
      </c>
      <c r="D42" s="123">
        <v>110.38189941297021</v>
      </c>
    </row>
    <row r="43" spans="1:4" ht="11.25">
      <c r="A43" s="123" t="s">
        <v>369</v>
      </c>
      <c r="B43" s="123">
        <v>104.43168065710039</v>
      </c>
      <c r="C43" s="123">
        <v>132.08702905658063</v>
      </c>
      <c r="D43" s="123">
        <v>110.81335033757615</v>
      </c>
    </row>
    <row r="44" spans="1:4" ht="11.25">
      <c r="A44" s="123" t="s">
        <v>370</v>
      </c>
      <c r="B44" s="123">
        <v>106.0618665331323</v>
      </c>
      <c r="C44" s="123">
        <v>135.52053190410592</v>
      </c>
      <c r="D44" s="123">
        <v>112.85966451815993</v>
      </c>
    </row>
    <row r="45" spans="1:4" ht="11.25">
      <c r="A45" s="123" t="s">
        <v>371</v>
      </c>
      <c r="B45" s="123">
        <v>107.58449699598502</v>
      </c>
      <c r="C45" s="123">
        <v>139.34635232576272</v>
      </c>
      <c r="D45" s="123">
        <v>114.91377255692898</v>
      </c>
    </row>
    <row r="46" spans="1:4" ht="11.25">
      <c r="A46" s="123" t="s">
        <v>372</v>
      </c>
      <c r="B46" s="123">
        <v>104.11258470593364</v>
      </c>
      <c r="C46" s="123">
        <v>134.01916429611234</v>
      </c>
      <c r="D46" s="123">
        <v>111.01374210451357</v>
      </c>
    </row>
    <row r="47" spans="1:4" ht="11.25">
      <c r="A47" s="123" t="s">
        <v>373</v>
      </c>
      <c r="B47" s="123">
        <v>103.97911474808981</v>
      </c>
      <c r="C47" s="123">
        <v>137.64341207231934</v>
      </c>
      <c r="D47" s="123">
        <v>111.74739242245803</v>
      </c>
    </row>
    <row r="48" spans="1:4" ht="11.25">
      <c r="A48" s="123" t="s">
        <v>374</v>
      </c>
      <c r="B48" s="123">
        <v>104.3674841998543</v>
      </c>
      <c r="C48" s="123">
        <v>137.4223730468209</v>
      </c>
      <c r="D48" s="123">
        <v>111.99513650417846</v>
      </c>
    </row>
    <row r="49" spans="1:4" ht="11.25">
      <c r="A49" s="123" t="s">
        <v>375</v>
      </c>
      <c r="B49" s="123">
        <v>104.32457728438106</v>
      </c>
      <c r="C49" s="123">
        <v>138.18699820475516</v>
      </c>
      <c r="D49" s="123">
        <v>112.13857339730373</v>
      </c>
    </row>
  </sheetData>
  <sheetProtection/>
  <printOptions/>
  <pageMargins left="0.787401575" right="0.787401575" top="0.984251969" bottom="0.984251969" header="0.4921259845" footer="0.4921259845"/>
  <pageSetup horizontalDpi="600" verticalDpi="600" orientation="portrait" paperSize="9" r:id="rId1"/>
</worksheet>
</file>

<file path=xl/worksheets/sheet37.xml><?xml version="1.0" encoding="utf-8"?>
<worksheet xmlns="http://schemas.openxmlformats.org/spreadsheetml/2006/main" xmlns:r="http://schemas.openxmlformats.org/officeDocument/2006/relationships">
  <dimension ref="A1:N42"/>
  <sheetViews>
    <sheetView showGridLines="0" zoomScalePageLayoutView="0" workbookViewId="0" topLeftCell="A1">
      <selection activeCell="A1" sqref="A1"/>
    </sheetView>
  </sheetViews>
  <sheetFormatPr defaultColWidth="11.421875" defaultRowHeight="12.75"/>
  <cols>
    <col min="1" max="1" width="30.28125" style="4" customWidth="1"/>
    <col min="2" max="3" width="8.421875" style="4" customWidth="1"/>
    <col min="4" max="4" width="9.28125" style="4" customWidth="1"/>
    <col min="5" max="10" width="3.8515625" style="4" customWidth="1"/>
    <col min="11" max="13" width="6.00390625" style="4" customWidth="1"/>
    <col min="14" max="14" width="5.7109375" style="4" customWidth="1"/>
    <col min="15" max="16384" width="11.421875" style="4" customWidth="1"/>
  </cols>
  <sheetData>
    <row r="1" ht="11.25">
      <c r="A1" s="18" t="s">
        <v>310</v>
      </c>
    </row>
    <row r="3" spans="1:10" ht="13.5" customHeight="1">
      <c r="A3" s="622" t="s">
        <v>73</v>
      </c>
      <c r="B3" s="606"/>
      <c r="C3" s="606"/>
      <c r="D3" s="606"/>
      <c r="E3" s="150"/>
      <c r="F3" s="150"/>
      <c r="G3" s="150"/>
      <c r="H3" s="150"/>
      <c r="I3" s="150"/>
      <c r="J3" s="150"/>
    </row>
    <row r="4" spans="1:10" ht="30.75" customHeight="1">
      <c r="A4" s="168"/>
      <c r="B4" s="247">
        <v>2005</v>
      </c>
      <c r="C4" s="247">
        <f>B4+1</f>
        <v>2006</v>
      </c>
      <c r="D4" s="247">
        <f>C4+1</f>
        <v>2007</v>
      </c>
      <c r="E4" s="231"/>
      <c r="F4" s="231"/>
      <c r="G4" s="231"/>
      <c r="H4" s="231"/>
      <c r="I4" s="231"/>
      <c r="J4" s="231"/>
    </row>
    <row r="5" spans="1:10" ht="11.25">
      <c r="A5" s="232" t="s">
        <v>101</v>
      </c>
      <c r="B5" s="248">
        <f>SUM(B6:B9)</f>
        <v>2408.5228909676016</v>
      </c>
      <c r="C5" s="248">
        <f>SUM(C6:C9)</f>
        <v>2520.1106862432734</v>
      </c>
      <c r="D5" s="248">
        <f>SUM(D6:D9)</f>
        <v>2675.5395565405374</v>
      </c>
      <c r="E5" s="233"/>
      <c r="F5" s="249"/>
      <c r="G5" s="249"/>
      <c r="H5" s="249"/>
      <c r="I5" s="249"/>
      <c r="J5" s="249"/>
    </row>
    <row r="6" spans="1:10" ht="11.25">
      <c r="A6" s="234" t="s">
        <v>102</v>
      </c>
      <c r="B6" s="200">
        <v>120.85978779058902</v>
      </c>
      <c r="C6" s="200">
        <v>121.85925157111689</v>
      </c>
      <c r="D6" s="200">
        <v>130.05244419106253</v>
      </c>
      <c r="E6" s="235"/>
      <c r="F6" s="249"/>
      <c r="G6" s="249"/>
      <c r="H6" s="249"/>
      <c r="I6" s="249"/>
      <c r="J6" s="249"/>
    </row>
    <row r="7" spans="1:10" ht="11.25">
      <c r="A7" s="234" t="s">
        <v>103</v>
      </c>
      <c r="B7" s="200">
        <v>713.7510153245108</v>
      </c>
      <c r="C7" s="200">
        <v>768.0518890431978</v>
      </c>
      <c r="D7" s="200">
        <v>831.4753573818748</v>
      </c>
      <c r="E7" s="235"/>
      <c r="F7" s="249"/>
      <c r="G7" s="249"/>
      <c r="H7" s="249"/>
      <c r="I7" s="249"/>
      <c r="J7" s="249"/>
    </row>
    <row r="8" spans="1:10" ht="11.25">
      <c r="A8" s="234" t="s">
        <v>104</v>
      </c>
      <c r="B8" s="200">
        <v>1321.3543704675415</v>
      </c>
      <c r="C8" s="200">
        <v>1358.0662885692777</v>
      </c>
      <c r="D8" s="200">
        <v>1392.6075055838269</v>
      </c>
      <c r="E8" s="235"/>
      <c r="F8" s="249"/>
      <c r="G8" s="249"/>
      <c r="H8" s="249"/>
      <c r="I8" s="249"/>
      <c r="J8" s="249"/>
    </row>
    <row r="9" spans="1:10" ht="11.25">
      <c r="A9" s="234" t="s">
        <v>105</v>
      </c>
      <c r="B9" s="200">
        <v>252.55771738496009</v>
      </c>
      <c r="C9" s="200">
        <v>272.13325705968083</v>
      </c>
      <c r="D9" s="200">
        <v>321.4042493837732</v>
      </c>
      <c r="E9" s="235"/>
      <c r="F9" s="249"/>
      <c r="G9" s="249"/>
      <c r="H9" s="249"/>
      <c r="I9" s="249"/>
      <c r="J9" s="249"/>
    </row>
    <row r="10" spans="1:10" ht="11.25">
      <c r="A10" s="236"/>
      <c r="B10" s="250"/>
      <c r="C10" s="250"/>
      <c r="D10" s="250"/>
      <c r="E10" s="237"/>
      <c r="F10" s="237"/>
      <c r="G10" s="237"/>
      <c r="H10" s="237"/>
      <c r="I10" s="237"/>
      <c r="J10" s="237"/>
    </row>
    <row r="11" spans="1:12" ht="17.25" customHeight="1">
      <c r="A11" s="238" t="s">
        <v>106</v>
      </c>
      <c r="B11" s="251">
        <f>SUM(B12:B17)</f>
        <v>551.623086809644</v>
      </c>
      <c r="C11" s="251">
        <f>SUM(C12:C17)</f>
        <v>598.1786950930441</v>
      </c>
      <c r="D11" s="251">
        <f>SUM(D12:D17)</f>
        <v>625.7478457558999</v>
      </c>
      <c r="E11" s="239"/>
      <c r="F11" s="249"/>
      <c r="G11" s="249"/>
      <c r="H11" s="249"/>
      <c r="I11" s="249"/>
      <c r="J11" s="249"/>
      <c r="K11" s="137"/>
      <c r="L11" s="137"/>
    </row>
    <row r="12" spans="1:10" ht="11.25">
      <c r="A12" s="236" t="s">
        <v>107</v>
      </c>
      <c r="B12" s="250">
        <v>180.40165305789876</v>
      </c>
      <c r="C12" s="250">
        <v>193.01218293699776</v>
      </c>
      <c r="D12" s="250">
        <v>195.49519243324374</v>
      </c>
      <c r="E12" s="237"/>
      <c r="F12" s="249"/>
      <c r="G12" s="249"/>
      <c r="H12" s="249"/>
      <c r="I12" s="249"/>
      <c r="J12" s="249"/>
    </row>
    <row r="13" spans="1:10" ht="11.25">
      <c r="A13" s="236" t="s">
        <v>108</v>
      </c>
      <c r="B13" s="252">
        <v>102.85522011025361</v>
      </c>
      <c r="C13" s="252">
        <v>106.42394550405368</v>
      </c>
      <c r="D13" s="252">
        <v>122.19015540953811</v>
      </c>
      <c r="E13" s="237"/>
      <c r="F13" s="249"/>
      <c r="G13" s="249"/>
      <c r="H13" s="249"/>
      <c r="I13" s="249"/>
      <c r="J13" s="249"/>
    </row>
    <row r="14" spans="1:10" ht="11.25">
      <c r="A14" s="236" t="s">
        <v>109</v>
      </c>
      <c r="B14" s="250">
        <v>59.9</v>
      </c>
      <c r="C14" s="250">
        <v>78.46124401913875</v>
      </c>
      <c r="D14" s="250">
        <v>91.04797795179844</v>
      </c>
      <c r="E14" s="237"/>
      <c r="F14" s="249"/>
      <c r="G14" s="249"/>
      <c r="H14" s="249"/>
      <c r="I14" s="249"/>
      <c r="J14" s="249"/>
    </row>
    <row r="15" spans="1:10" ht="11.25">
      <c r="A15" s="240" t="s">
        <v>110</v>
      </c>
      <c r="B15" s="250">
        <v>3.9</v>
      </c>
      <c r="C15" s="250">
        <v>6.1</v>
      </c>
      <c r="D15" s="250">
        <v>9</v>
      </c>
      <c r="E15" s="237"/>
      <c r="F15" s="249"/>
      <c r="G15" s="249"/>
      <c r="H15" s="249"/>
      <c r="I15" s="249"/>
      <c r="J15" s="249"/>
    </row>
    <row r="16" spans="1:10" ht="11.25">
      <c r="A16" s="240" t="s">
        <v>111</v>
      </c>
      <c r="B16" s="250">
        <v>173.95665564149158</v>
      </c>
      <c r="C16" s="250">
        <v>173.02618667151418</v>
      </c>
      <c r="D16" s="250">
        <v>178.80233030886754</v>
      </c>
      <c r="E16" s="237"/>
      <c r="F16" s="249"/>
      <c r="G16" s="249"/>
      <c r="H16" s="249"/>
      <c r="I16" s="249"/>
      <c r="J16" s="249"/>
    </row>
    <row r="17" spans="1:10" ht="11.25">
      <c r="A17" s="236" t="s">
        <v>112</v>
      </c>
      <c r="B17" s="250">
        <v>30.609558</v>
      </c>
      <c r="C17" s="250">
        <v>41.15513596133972</v>
      </c>
      <c r="D17" s="250">
        <v>29.212189652452057</v>
      </c>
      <c r="E17" s="237"/>
      <c r="F17" s="249"/>
      <c r="G17" s="249"/>
      <c r="H17" s="249"/>
      <c r="I17" s="249"/>
      <c r="J17" s="249"/>
    </row>
    <row r="18" spans="1:10" ht="11.25">
      <c r="A18" s="236"/>
      <c r="B18" s="200"/>
      <c r="C18" s="200"/>
      <c r="D18" s="200"/>
      <c r="E18" s="235"/>
      <c r="F18" s="235"/>
      <c r="G18" s="235"/>
      <c r="H18" s="235"/>
      <c r="I18" s="235"/>
      <c r="J18" s="235"/>
    </row>
    <row r="19" spans="1:11" ht="11.25">
      <c r="A19" s="238" t="s">
        <v>113</v>
      </c>
      <c r="B19" s="253">
        <f>SUM(B21:B33)</f>
        <v>2272.6212165699735</v>
      </c>
      <c r="C19" s="253">
        <f>SUM(C21:C33)</f>
        <v>2613.122725168336</v>
      </c>
      <c r="D19" s="253">
        <f>SUM(D21:D33)</f>
        <v>2435.8354159526175</v>
      </c>
      <c r="E19" s="233"/>
      <c r="F19" s="249"/>
      <c r="G19" s="249"/>
      <c r="H19" s="249"/>
      <c r="I19" s="249"/>
      <c r="J19" s="249"/>
      <c r="K19" s="99"/>
    </row>
    <row r="20" spans="1:10" ht="11.25">
      <c r="A20" s="241" t="s">
        <v>114</v>
      </c>
      <c r="B20" s="200"/>
      <c r="C20" s="200"/>
      <c r="D20" s="200"/>
      <c r="E20" s="235"/>
      <c r="F20" s="235"/>
      <c r="G20" s="235"/>
      <c r="H20" s="235"/>
      <c r="I20" s="235"/>
      <c r="J20" s="235"/>
    </row>
    <row r="21" spans="1:10" ht="11.25">
      <c r="A21" s="236" t="s">
        <v>115</v>
      </c>
      <c r="B21" s="200">
        <v>30.268111581049144</v>
      </c>
      <c r="C21" s="200">
        <v>32.504627874419896</v>
      </c>
      <c r="D21" s="200">
        <v>35.98774193525979</v>
      </c>
      <c r="E21" s="235"/>
      <c r="F21" s="249"/>
      <c r="G21" s="249"/>
      <c r="H21" s="249"/>
      <c r="I21" s="249"/>
      <c r="J21" s="249"/>
    </row>
    <row r="22" spans="1:10" ht="11.25">
      <c r="A22" s="240" t="s">
        <v>116</v>
      </c>
      <c r="B22" s="200">
        <v>85.55062950259234</v>
      </c>
      <c r="C22" s="200">
        <v>90.04537265567028</v>
      </c>
      <c r="D22" s="200">
        <v>99.33132403563104</v>
      </c>
      <c r="E22" s="235"/>
      <c r="F22" s="249"/>
      <c r="G22" s="249"/>
      <c r="H22" s="249"/>
      <c r="I22" s="249"/>
      <c r="J22" s="249"/>
    </row>
    <row r="23" spans="1:10" ht="11.25">
      <c r="A23" s="236" t="s">
        <v>117</v>
      </c>
      <c r="B23" s="200">
        <v>370.6690692746887</v>
      </c>
      <c r="C23" s="200">
        <v>415.081379203034</v>
      </c>
      <c r="D23" s="200">
        <v>440.2166603640027</v>
      </c>
      <c r="E23" s="235"/>
      <c r="F23" s="249"/>
      <c r="G23" s="249"/>
      <c r="H23" s="249"/>
      <c r="I23" s="249"/>
      <c r="J23" s="249"/>
    </row>
    <row r="24" spans="1:10" ht="11.25">
      <c r="A24" s="236"/>
      <c r="B24" s="200"/>
      <c r="C24" s="200"/>
      <c r="D24" s="200"/>
      <c r="E24" s="235"/>
      <c r="F24" s="235"/>
      <c r="G24" s="235"/>
      <c r="H24" s="235"/>
      <c r="I24" s="235"/>
      <c r="J24" s="235"/>
    </row>
    <row r="25" spans="1:10" ht="11.25">
      <c r="A25" s="241" t="s">
        <v>118</v>
      </c>
      <c r="B25" s="254"/>
      <c r="C25" s="254"/>
      <c r="D25" s="254"/>
      <c r="E25" s="242"/>
      <c r="F25" s="242"/>
      <c r="G25" s="242"/>
      <c r="H25" s="242"/>
      <c r="I25" s="242"/>
      <c r="J25" s="242"/>
    </row>
    <row r="26" spans="1:10" ht="11.25">
      <c r="A26" s="236" t="s">
        <v>119</v>
      </c>
      <c r="B26" s="200">
        <v>477.33527298548154</v>
      </c>
      <c r="C26" s="200">
        <v>512.5623683054195</v>
      </c>
      <c r="D26" s="200">
        <v>557.5926735185205</v>
      </c>
      <c r="E26" s="235"/>
      <c r="F26" s="249"/>
      <c r="G26" s="249"/>
      <c r="H26" s="249"/>
      <c r="I26" s="249"/>
      <c r="J26" s="249"/>
    </row>
    <row r="27" spans="1:10" ht="11.25">
      <c r="A27" s="236" t="s">
        <v>120</v>
      </c>
      <c r="B27" s="200">
        <v>376.04448161000005</v>
      </c>
      <c r="C27" s="200">
        <v>378.48484532</v>
      </c>
      <c r="D27" s="200">
        <v>381.8</v>
      </c>
      <c r="E27" s="235"/>
      <c r="F27" s="249"/>
      <c r="G27" s="249"/>
      <c r="H27" s="249"/>
      <c r="I27" s="249"/>
      <c r="J27" s="249"/>
    </row>
    <row r="28" spans="1:10" ht="11.25">
      <c r="A28" s="234" t="s">
        <v>121</v>
      </c>
      <c r="B28" s="200">
        <v>205</v>
      </c>
      <c r="C28" s="200">
        <v>150</v>
      </c>
      <c r="D28" s="200">
        <v>157.4</v>
      </c>
      <c r="E28" s="235"/>
      <c r="F28" s="249"/>
      <c r="G28" s="249"/>
      <c r="H28" s="249"/>
      <c r="I28" s="249"/>
      <c r="J28" s="249"/>
    </row>
    <row r="29" spans="1:10" ht="11.25">
      <c r="A29" s="234" t="s">
        <v>122</v>
      </c>
      <c r="B29" s="200">
        <v>1.90302</v>
      </c>
      <c r="C29" s="200">
        <v>1.0516555</v>
      </c>
      <c r="D29" s="200">
        <v>0.6798022</v>
      </c>
      <c r="E29" s="235"/>
      <c r="F29" s="249"/>
      <c r="G29" s="47"/>
      <c r="H29" s="249"/>
      <c r="I29" s="249"/>
      <c r="J29" s="249"/>
    </row>
    <row r="30" spans="1:10" ht="11.25">
      <c r="A30" s="234" t="s">
        <v>123</v>
      </c>
      <c r="B30" s="200">
        <v>96.55063161616161</v>
      </c>
      <c r="C30" s="200">
        <v>107.83987216353677</v>
      </c>
      <c r="D30" s="200">
        <v>115.72721389920329</v>
      </c>
      <c r="E30" s="235"/>
      <c r="F30" s="249"/>
      <c r="G30" s="249"/>
      <c r="H30" s="249"/>
      <c r="I30" s="249"/>
      <c r="J30" s="249"/>
    </row>
    <row r="31" spans="1:10" ht="11.25">
      <c r="A31" s="236" t="s">
        <v>124</v>
      </c>
      <c r="B31" s="200">
        <v>9.5</v>
      </c>
      <c r="C31" s="200">
        <v>15.39873417721519</v>
      </c>
      <c r="D31" s="200">
        <v>16.7</v>
      </c>
      <c r="E31" s="235"/>
      <c r="F31" s="249"/>
      <c r="G31" s="249"/>
      <c r="H31" s="249"/>
      <c r="I31" s="249"/>
      <c r="J31" s="249"/>
    </row>
    <row r="32" spans="1:10" ht="11.25">
      <c r="A32" s="236" t="s">
        <v>125</v>
      </c>
      <c r="B32" s="200">
        <v>570.8</v>
      </c>
      <c r="C32" s="200">
        <v>836</v>
      </c>
      <c r="D32" s="200">
        <v>555</v>
      </c>
      <c r="E32" s="235"/>
      <c r="F32" s="249"/>
      <c r="G32" s="249"/>
      <c r="H32" s="249"/>
      <c r="I32" s="249"/>
      <c r="J32" s="249"/>
    </row>
    <row r="33" spans="1:10" ht="11.25">
      <c r="A33" s="236" t="s">
        <v>126</v>
      </c>
      <c r="B33" s="200">
        <v>49</v>
      </c>
      <c r="C33" s="200">
        <v>74.15386996904024</v>
      </c>
      <c r="D33" s="200">
        <v>75.4</v>
      </c>
      <c r="E33" s="235"/>
      <c r="F33" s="249"/>
      <c r="G33" s="249"/>
      <c r="H33" s="249"/>
      <c r="I33" s="249"/>
      <c r="J33" s="249"/>
    </row>
    <row r="34" spans="1:10" ht="11.25">
      <c r="A34" s="243"/>
      <c r="B34" s="202"/>
      <c r="C34" s="202"/>
      <c r="D34" s="202"/>
      <c r="E34" s="235"/>
      <c r="F34" s="235"/>
      <c r="G34" s="235"/>
      <c r="H34" s="235"/>
      <c r="I34" s="249"/>
      <c r="J34" s="249"/>
    </row>
    <row r="35" spans="1:14" ht="11.25">
      <c r="A35" s="232" t="s">
        <v>127</v>
      </c>
      <c r="B35" s="255">
        <f>B5+B11+B19</f>
        <v>5232.76719434722</v>
      </c>
      <c r="C35" s="255">
        <f>C5+C11+C19</f>
        <v>5731.412106504653</v>
      </c>
      <c r="D35" s="248">
        <f>+D5+D11+D19</f>
        <v>5737.122818249055</v>
      </c>
      <c r="E35" s="233"/>
      <c r="F35" s="249"/>
      <c r="G35" s="249"/>
      <c r="H35" s="249"/>
      <c r="I35" s="249"/>
      <c r="J35" s="249"/>
      <c r="L35" s="246"/>
      <c r="M35" s="246"/>
      <c r="N35" s="246"/>
    </row>
    <row r="36" spans="1:11" ht="11.25">
      <c r="A36" s="244" t="s">
        <v>22</v>
      </c>
      <c r="B36" s="256"/>
      <c r="C36" s="256">
        <f>((C35/B35)-1)*100</f>
        <v>9.529277600885866</v>
      </c>
      <c r="D36" s="257">
        <f>((D35/C35)-1)*100</f>
        <v>0.09963882614409947</v>
      </c>
      <c r="E36" s="245"/>
      <c r="F36" s="258"/>
      <c r="G36" s="258"/>
      <c r="H36" s="258"/>
      <c r="I36" s="249"/>
      <c r="J36" s="249"/>
      <c r="K36" s="233"/>
    </row>
    <row r="37" ht="11.25">
      <c r="A37" s="4" t="s">
        <v>311</v>
      </c>
    </row>
    <row r="38" ht="11.25">
      <c r="A38" s="4" t="s">
        <v>265</v>
      </c>
    </row>
    <row r="39" spans="2:10" ht="11.25">
      <c r="B39" s="246"/>
      <c r="C39" s="246"/>
      <c r="D39" s="246"/>
      <c r="E39" s="246"/>
      <c r="F39" s="246"/>
      <c r="G39" s="246"/>
      <c r="H39" s="246"/>
      <c r="I39" s="246"/>
      <c r="J39" s="246"/>
    </row>
    <row r="40" spans="2:10" ht="11.25">
      <c r="B40" s="246"/>
      <c r="C40" s="246"/>
      <c r="D40" s="246"/>
      <c r="E40" s="246"/>
      <c r="F40" s="246"/>
      <c r="G40" s="246"/>
      <c r="H40" s="246"/>
      <c r="I40" s="246"/>
      <c r="J40" s="246"/>
    </row>
    <row r="41" spans="2:10" ht="11.25">
      <c r="B41" s="246"/>
      <c r="C41" s="246"/>
      <c r="D41" s="246"/>
      <c r="E41" s="246"/>
      <c r="F41" s="246"/>
      <c r="G41" s="246"/>
      <c r="H41" s="246"/>
      <c r="I41" s="246"/>
      <c r="J41" s="246"/>
    </row>
    <row r="42" spans="2:4" ht="11.25">
      <c r="B42" s="246"/>
      <c r="C42" s="246"/>
      <c r="D42" s="246"/>
    </row>
  </sheetData>
  <sheetProtection/>
  <mergeCells count="1">
    <mergeCell ref="A3:D3"/>
  </mergeCells>
  <printOptions/>
  <pageMargins left="0.787401575" right="0.787401575" top="0.984251969" bottom="0.984251969" header="0.4921259845" footer="0.4921259845"/>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dimension ref="A1:E15"/>
  <sheetViews>
    <sheetView zoomScalePageLayoutView="0" workbookViewId="0" topLeftCell="A1">
      <selection activeCell="A1" sqref="A1"/>
    </sheetView>
  </sheetViews>
  <sheetFormatPr defaultColWidth="11.421875" defaultRowHeight="12.75"/>
  <cols>
    <col min="1" max="1" width="43.140625" style="6" customWidth="1"/>
    <col min="2" max="3" width="11.421875" style="6" customWidth="1"/>
    <col min="4" max="4" width="11.28125" style="6" customWidth="1"/>
    <col min="5" max="16384" width="11.421875" style="6" customWidth="1"/>
  </cols>
  <sheetData>
    <row r="1" ht="11.25">
      <c r="A1" s="10" t="s">
        <v>402</v>
      </c>
    </row>
    <row r="4" spans="1:5" ht="17.25" customHeight="1">
      <c r="A4" s="259"/>
      <c r="B4" s="623" t="s">
        <v>174</v>
      </c>
      <c r="C4" s="623"/>
      <c r="D4" s="624"/>
      <c r="E4" s="625" t="s">
        <v>228</v>
      </c>
    </row>
    <row r="5" spans="1:5" ht="19.5" customHeight="1">
      <c r="A5" s="21"/>
      <c r="B5" s="22">
        <v>2005</v>
      </c>
      <c r="C5" s="22">
        <v>2006</v>
      </c>
      <c r="D5" s="22">
        <v>2007</v>
      </c>
      <c r="E5" s="626"/>
    </row>
    <row r="6" spans="1:5" ht="13.5" customHeight="1">
      <c r="A6" s="37" t="s">
        <v>224</v>
      </c>
      <c r="B6" s="35">
        <f>'T01'!B21</f>
        <v>4.380176560795306</v>
      </c>
      <c r="C6" s="35">
        <f>'T01'!C21</f>
        <v>3.513385283434417</v>
      </c>
      <c r="D6" s="35">
        <f>'T01'!D21</f>
        <v>4.675856418604667</v>
      </c>
      <c r="E6" s="311">
        <f>'T01'!E21</f>
        <v>163839.61985660216</v>
      </c>
    </row>
    <row r="7" spans="1:5" ht="11.25">
      <c r="A7" s="33" t="s">
        <v>225</v>
      </c>
      <c r="B7" s="39">
        <f>'T01'!B22</f>
        <v>5.777578627569397</v>
      </c>
      <c r="C7" s="39">
        <f>'T01'!C22</f>
        <v>5.342419081569091</v>
      </c>
      <c r="D7" s="39">
        <f>'T01'!D22</f>
        <v>5.868538758955637</v>
      </c>
      <c r="E7" s="312">
        <f>'T01'!E22</f>
        <v>3301.287402296437</v>
      </c>
    </row>
    <row r="8" spans="1:5" ht="11.25">
      <c r="A8" s="27" t="s">
        <v>129</v>
      </c>
      <c r="B8" s="17">
        <f>'T01'!B23</f>
        <v>2.802873766920982</v>
      </c>
      <c r="C8" s="17">
        <f>'T01'!C23</f>
        <v>4.633038601964159</v>
      </c>
      <c r="D8" s="17">
        <f>'T01'!D23</f>
        <v>6.167541415768582</v>
      </c>
      <c r="E8" s="28">
        <f>'T01'!E23</f>
        <v>2675.5395565405374</v>
      </c>
    </row>
    <row r="9" spans="1:5" ht="11.25" hidden="1">
      <c r="A9" s="27"/>
      <c r="B9" s="17">
        <f>'T01'!B24</f>
        <v>0</v>
      </c>
      <c r="C9" s="17">
        <f>'T01'!C24</f>
        <v>0</v>
      </c>
      <c r="D9" s="17">
        <f>'T01'!D24</f>
        <v>0</v>
      </c>
      <c r="E9" s="28">
        <f>'T01'!E24</f>
        <v>0</v>
      </c>
    </row>
    <row r="10" spans="1:5" ht="11.25" hidden="1">
      <c r="A10" s="27"/>
      <c r="B10" s="17">
        <f>'T01'!B25</f>
        <v>0</v>
      </c>
      <c r="C10" s="17">
        <f>'T01'!C25</f>
        <v>0</v>
      </c>
      <c r="D10" s="17">
        <f>'T01'!D25</f>
        <v>0</v>
      </c>
      <c r="E10" s="28">
        <f>'T01'!E25</f>
        <v>0</v>
      </c>
    </row>
    <row r="11" spans="1:5" ht="11.25" hidden="1">
      <c r="A11" s="27"/>
      <c r="B11" s="17">
        <f>'T01'!B26</f>
        <v>0</v>
      </c>
      <c r="C11" s="17">
        <f>'T01'!C26</f>
        <v>0</v>
      </c>
      <c r="D11" s="17">
        <f>'T01'!D26</f>
        <v>0</v>
      </c>
      <c r="E11" s="28">
        <f>'T01'!E26</f>
        <v>0</v>
      </c>
    </row>
    <row r="12" spans="1:5" ht="11.25" hidden="1">
      <c r="A12" s="27"/>
      <c r="B12" s="17">
        <f>'T01'!B27</f>
        <v>0</v>
      </c>
      <c r="C12" s="17">
        <f>'T01'!C27</f>
        <v>0</v>
      </c>
      <c r="D12" s="17">
        <f>'T01'!D27</f>
        <v>0</v>
      </c>
      <c r="E12" s="28">
        <f>'T01'!E27</f>
        <v>0</v>
      </c>
    </row>
    <row r="13" spans="1:5" ht="11.25">
      <c r="A13" s="21" t="s">
        <v>130</v>
      </c>
      <c r="B13" s="17">
        <f>'T01'!B28</f>
        <v>21.074323490810926</v>
      </c>
      <c r="C13" s="17">
        <f>'T01'!C28</f>
        <v>8.43974978506759</v>
      </c>
      <c r="D13" s="17">
        <f>'T01'!D28</f>
        <v>4.608848641553081</v>
      </c>
      <c r="E13" s="28">
        <f>'T01'!E28</f>
        <v>625.7478457558998</v>
      </c>
    </row>
    <row r="14" spans="1:5" ht="11.25">
      <c r="A14" s="34" t="s">
        <v>12</v>
      </c>
      <c r="B14" s="35">
        <f>'T01'!B29</f>
        <v>4.406659936107985</v>
      </c>
      <c r="C14" s="35">
        <f>'T01'!C29</f>
        <v>3.5485040378065804</v>
      </c>
      <c r="D14" s="35">
        <f>'T01'!D29</f>
        <v>4.699153505515923</v>
      </c>
      <c r="E14" s="311">
        <f>'T01'!E29</f>
        <v>167140.9072588986</v>
      </c>
    </row>
    <row r="15" ht="11.25">
      <c r="A15" s="6" t="s">
        <v>265</v>
      </c>
    </row>
  </sheetData>
  <sheetProtection/>
  <mergeCells count="2">
    <mergeCell ref="B4:D4"/>
    <mergeCell ref="E4:E5"/>
  </mergeCells>
  <printOptions/>
  <pageMargins left="0.787401575" right="0.787401575" top="0.984251969" bottom="0.984251969" header="0.4921259845" footer="0.4921259845"/>
  <pageSetup horizontalDpi="600" verticalDpi="600" orientation="portrait" paperSize="9" r:id="rId1"/>
</worksheet>
</file>

<file path=xl/worksheets/sheet39.xml><?xml version="1.0" encoding="utf-8"?>
<worksheet xmlns="http://schemas.openxmlformats.org/spreadsheetml/2006/main" xmlns:r="http://schemas.openxmlformats.org/officeDocument/2006/relationships">
  <dimension ref="A1:F29"/>
  <sheetViews>
    <sheetView showGridLines="0" zoomScalePageLayoutView="0" workbookViewId="0" topLeftCell="A1">
      <selection activeCell="A1" sqref="A1"/>
    </sheetView>
  </sheetViews>
  <sheetFormatPr defaultColWidth="11.421875" defaultRowHeight="12.75"/>
  <cols>
    <col min="1" max="1" width="30.57421875" style="43" customWidth="1"/>
    <col min="2" max="16384" width="11.421875" style="43" customWidth="1"/>
  </cols>
  <sheetData>
    <row r="1" ht="11.25">
      <c r="A1" s="143" t="s">
        <v>410</v>
      </c>
    </row>
    <row r="2" ht="17.25" customHeight="1"/>
    <row r="3" spans="1:4" ht="11.25">
      <c r="A3" s="627" t="s">
        <v>166</v>
      </c>
      <c r="B3" s="627"/>
      <c r="C3" s="627"/>
      <c r="D3" s="627"/>
    </row>
    <row r="4" spans="1:4" ht="11.25">
      <c r="A4" s="168"/>
      <c r="B4" s="168">
        <v>2005</v>
      </c>
      <c r="C4" s="168">
        <v>2006</v>
      </c>
      <c r="D4" s="168">
        <v>2007</v>
      </c>
    </row>
    <row r="5" spans="1:4" ht="11.25">
      <c r="A5" s="244" t="s">
        <v>167</v>
      </c>
      <c r="B5" s="135">
        <v>3096.4634579018966</v>
      </c>
      <c r="C5" s="135">
        <v>2973.691645138091</v>
      </c>
      <c r="D5" s="135">
        <v>2933.067442335658</v>
      </c>
    </row>
    <row r="6" spans="1:4" ht="11.25">
      <c r="A6" s="260" t="s">
        <v>168</v>
      </c>
      <c r="B6" s="163">
        <v>1993</v>
      </c>
      <c r="C6" s="163">
        <v>1830</v>
      </c>
      <c r="D6" s="163">
        <v>1805</v>
      </c>
    </row>
    <row r="7" spans="1:4" ht="11.25">
      <c r="A7" s="260" t="s">
        <v>202</v>
      </c>
      <c r="B7" s="163">
        <v>1103.4634579018964</v>
      </c>
      <c r="C7" s="163">
        <v>1143.6916451380912</v>
      </c>
      <c r="D7" s="163">
        <v>1128.0674423356581</v>
      </c>
    </row>
    <row r="8" spans="1:4" ht="11.25">
      <c r="A8" s="261"/>
      <c r="B8" s="262"/>
      <c r="C8" s="262"/>
      <c r="D8" s="262"/>
    </row>
    <row r="9" spans="1:4" ht="11.25">
      <c r="A9" s="244" t="s">
        <v>169</v>
      </c>
      <c r="B9" s="135">
        <f>B10+B11</f>
        <v>3524.43748</v>
      </c>
      <c r="C9" s="135">
        <f>C10+C11</f>
        <v>3902.9668985239273</v>
      </c>
      <c r="D9" s="135">
        <f>D10+D11</f>
        <v>4070.096304159064</v>
      </c>
    </row>
    <row r="10" spans="1:4" ht="11.25">
      <c r="A10" s="260" t="s">
        <v>170</v>
      </c>
      <c r="B10" s="163">
        <v>3398.03748</v>
      </c>
      <c r="C10" s="163">
        <v>3774.8361000000004</v>
      </c>
      <c r="D10" s="163">
        <v>3941.965505635137</v>
      </c>
    </row>
    <row r="11" spans="1:4" ht="11.25">
      <c r="A11" s="260" t="s">
        <v>171</v>
      </c>
      <c r="B11" s="163">
        <v>126.4</v>
      </c>
      <c r="C11" s="163">
        <v>128.130798523927</v>
      </c>
      <c r="D11" s="163">
        <v>128.130798523927</v>
      </c>
    </row>
    <row r="12" spans="1:4" ht="11.25">
      <c r="A12" s="244" t="s">
        <v>18</v>
      </c>
      <c r="B12" s="135">
        <f>B9+B5+B8</f>
        <v>6620.900937901897</v>
      </c>
      <c r="C12" s="135">
        <f>C9+C5+C8</f>
        <v>6876.658543662019</v>
      </c>
      <c r="D12" s="135">
        <f>D9+D5+D8</f>
        <v>7003.163746494722</v>
      </c>
    </row>
    <row r="13" spans="1:4" ht="11.25">
      <c r="A13" s="263" t="s">
        <v>313</v>
      </c>
      <c r="B13" s="264">
        <v>0.2</v>
      </c>
      <c r="C13" s="264">
        <f>C12/B12*100-100</f>
        <v>3.8628822294563605</v>
      </c>
      <c r="D13" s="264">
        <f>D12/C12*100-100</f>
        <v>1.839631879778267</v>
      </c>
    </row>
    <row r="14" spans="1:4" ht="11.25">
      <c r="A14" s="4" t="s">
        <v>312</v>
      </c>
      <c r="B14" s="4"/>
      <c r="C14" s="4"/>
      <c r="D14" s="4"/>
    </row>
    <row r="29" ht="11.25">
      <c r="F29" s="46"/>
    </row>
  </sheetData>
  <sheetProtection/>
  <mergeCells count="1">
    <mergeCell ref="A3:D3"/>
  </mergeCells>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28"/>
  <sheetViews>
    <sheetView showGridLines="0" zoomScalePageLayoutView="0" workbookViewId="0" topLeftCell="A1">
      <selection activeCell="A1" sqref="A1"/>
    </sheetView>
  </sheetViews>
  <sheetFormatPr defaultColWidth="11.421875" defaultRowHeight="12.75"/>
  <cols>
    <col min="1" max="1" width="42.140625" style="4" customWidth="1"/>
    <col min="2" max="10" width="5.7109375" style="4" customWidth="1"/>
    <col min="11" max="16384" width="11.421875" style="4" customWidth="1"/>
  </cols>
  <sheetData>
    <row r="1" s="18" customFormat="1" ht="11.25">
      <c r="A1" s="18" t="s">
        <v>392</v>
      </c>
    </row>
    <row r="3" spans="1:10" ht="14.25" customHeight="1">
      <c r="A3" s="58"/>
      <c r="B3" s="3">
        <v>1995</v>
      </c>
      <c r="C3" s="3">
        <v>2000</v>
      </c>
      <c r="D3" s="3">
        <v>2001</v>
      </c>
      <c r="E3" s="3">
        <f aca="true" t="shared" si="0" ref="E3:J3">D3+1</f>
        <v>2002</v>
      </c>
      <c r="F3" s="3">
        <f t="shared" si="0"/>
        <v>2003</v>
      </c>
      <c r="G3" s="3">
        <f t="shared" si="0"/>
        <v>2004</v>
      </c>
      <c r="H3" s="3">
        <f t="shared" si="0"/>
        <v>2005</v>
      </c>
      <c r="I3" s="3">
        <f t="shared" si="0"/>
        <v>2006</v>
      </c>
      <c r="J3" s="3">
        <f t="shared" si="0"/>
        <v>2007</v>
      </c>
    </row>
    <row r="4" spans="1:10" ht="12.75" customHeight="1" hidden="1">
      <c r="A4" s="59"/>
      <c r="B4" s="20"/>
      <c r="C4" s="20"/>
      <c r="D4" s="20"/>
      <c r="E4" s="20"/>
      <c r="F4" s="20"/>
      <c r="G4" s="20"/>
      <c r="H4" s="20"/>
      <c r="I4" s="20"/>
      <c r="J4" s="20"/>
    </row>
    <row r="5" spans="1:10" ht="27" customHeight="1">
      <c r="A5" s="60" t="s">
        <v>226</v>
      </c>
      <c r="B5" s="61">
        <v>8.206247628934435</v>
      </c>
      <c r="C5" s="61">
        <v>7.98689895266932</v>
      </c>
      <c r="D5" s="61">
        <v>8.130583889933352</v>
      </c>
      <c r="E5" s="61">
        <v>8.365713491982522</v>
      </c>
      <c r="F5" s="61">
        <v>8.645730077517763</v>
      </c>
      <c r="G5" s="61">
        <v>8.725636400190549</v>
      </c>
      <c r="H5" s="62">
        <v>8.76028016695803</v>
      </c>
      <c r="I5" s="62">
        <v>8.659707705482731</v>
      </c>
      <c r="J5" s="62">
        <v>8.658485196011837</v>
      </c>
    </row>
    <row r="6" spans="1:10" ht="15.75" customHeight="1" hidden="1">
      <c r="A6" s="63" t="s">
        <v>13</v>
      </c>
      <c r="B6" s="64">
        <v>8.370032867577168</v>
      </c>
      <c r="C6" s="64">
        <v>8.147587527633732</v>
      </c>
      <c r="D6" s="64">
        <v>8.291071615725944</v>
      </c>
      <c r="E6" s="64">
        <v>8.527862723507344</v>
      </c>
      <c r="F6" s="64">
        <v>8.812506478400921</v>
      </c>
      <c r="G6" s="64">
        <v>8.894198175920035</v>
      </c>
      <c r="H6" s="65">
        <v>8.97631255914284</v>
      </c>
      <c r="I6" s="65">
        <v>8.91087805176194</v>
      </c>
      <c r="J6" s="65">
        <v>0</v>
      </c>
    </row>
    <row r="7" spans="1:10" ht="27" customHeight="1">
      <c r="A7" s="66" t="s">
        <v>227</v>
      </c>
      <c r="B7" s="67">
        <v>11.429798948319634</v>
      </c>
      <c r="C7" s="67">
        <v>11.402695060793627</v>
      </c>
      <c r="D7" s="67">
        <v>11.54998220131114</v>
      </c>
      <c r="E7" s="67">
        <v>11.796181862579976</v>
      </c>
      <c r="F7" s="67">
        <v>12.03722770472871</v>
      </c>
      <c r="G7" s="67">
        <v>12.122965747933884</v>
      </c>
      <c r="H7" s="68">
        <v>12.122934539162374</v>
      </c>
      <c r="I7" s="68">
        <v>12.026666130418654</v>
      </c>
      <c r="J7" s="68">
        <v>12.053562750641037</v>
      </c>
    </row>
    <row r="8" ht="11.25">
      <c r="A8" s="4" t="s">
        <v>265</v>
      </c>
    </row>
    <row r="28" ht="11.25">
      <c r="H28" s="6"/>
    </row>
  </sheetData>
  <sheetProtection/>
  <printOptions/>
  <pageMargins left="0.787401575" right="0.787401575" top="0.984251969" bottom="0.984251969" header="0.4921259845" footer="0.4921259845"/>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dimension ref="A1:F15"/>
  <sheetViews>
    <sheetView zoomScalePageLayoutView="0" workbookViewId="0" topLeftCell="A1">
      <selection activeCell="A1" sqref="A1"/>
    </sheetView>
  </sheetViews>
  <sheetFormatPr defaultColWidth="11.421875" defaultRowHeight="12.75"/>
  <cols>
    <col min="1" max="1" width="11.421875" style="6" customWidth="1"/>
    <col min="2" max="2" width="30.421875" style="6" customWidth="1"/>
    <col min="3" max="16384" width="11.421875" style="6" customWidth="1"/>
  </cols>
  <sheetData>
    <row r="1" ht="11.25">
      <c r="A1" s="10" t="s">
        <v>403</v>
      </c>
    </row>
    <row r="3" spans="1:5" ht="10.5" customHeight="1">
      <c r="A3" s="265"/>
      <c r="B3" s="265"/>
      <c r="C3" s="629" t="s">
        <v>73</v>
      </c>
      <c r="D3" s="629"/>
      <c r="E3" s="629"/>
    </row>
    <row r="4" spans="1:5" ht="11.25">
      <c r="A4" s="633" t="s">
        <v>179</v>
      </c>
      <c r="B4" s="634"/>
      <c r="C4" s="266">
        <v>2005</v>
      </c>
      <c r="D4" s="266">
        <v>2006</v>
      </c>
      <c r="E4" s="266">
        <v>2007</v>
      </c>
    </row>
    <row r="5" spans="1:5" ht="11.25">
      <c r="A5" s="12"/>
      <c r="B5" s="119"/>
      <c r="C5" s="21"/>
      <c r="D5" s="21"/>
      <c r="E5" s="21"/>
    </row>
    <row r="6" spans="1:5" ht="11.25">
      <c r="A6" s="632" t="s">
        <v>181</v>
      </c>
      <c r="B6" s="632"/>
      <c r="C6" s="175">
        <v>7698.011309999999</v>
      </c>
      <c r="D6" s="175">
        <v>7663.7998800000005</v>
      </c>
      <c r="E6" s="175">
        <v>7851.619709999999</v>
      </c>
    </row>
    <row r="7" spans="1:5" ht="11.25" hidden="1">
      <c r="A7" s="632" t="s">
        <v>182</v>
      </c>
      <c r="B7" s="628"/>
      <c r="C7" s="175">
        <v>4702.443342615714</v>
      </c>
      <c r="D7" s="175">
        <v>4928.36232462756</v>
      </c>
      <c r="E7" s="175">
        <v>5103.473637385768</v>
      </c>
    </row>
    <row r="8" spans="1:5" ht="11.25">
      <c r="A8" s="632" t="s">
        <v>172</v>
      </c>
      <c r="B8" s="628"/>
      <c r="C8" s="175">
        <v>1048.5</v>
      </c>
      <c r="D8" s="175">
        <v>1072.6154999999999</v>
      </c>
      <c r="E8" s="175">
        <v>1117.3821947893996</v>
      </c>
    </row>
    <row r="9" spans="1:5" ht="11.25" hidden="1">
      <c r="A9" s="628" t="s">
        <v>193</v>
      </c>
      <c r="B9" s="628"/>
      <c r="C9" s="175">
        <v>235.1221671307857</v>
      </c>
      <c r="D9" s="175">
        <v>246.418116231378</v>
      </c>
      <c r="E9" s="175">
        <v>255.1736818692884</v>
      </c>
    </row>
    <row r="10" spans="1:5" ht="11.25">
      <c r="A10" s="628" t="s">
        <v>255</v>
      </c>
      <c r="B10" s="628"/>
      <c r="C10" s="175">
        <f>C7+C9</f>
        <v>4937.5655097465</v>
      </c>
      <c r="D10" s="175">
        <f>D7+D9</f>
        <v>5174.780440858938</v>
      </c>
      <c r="E10" s="175">
        <f>E7+E9</f>
        <v>5358.647319255056</v>
      </c>
    </row>
    <row r="11" spans="1:6" ht="11.25">
      <c r="A11" s="631" t="s">
        <v>180</v>
      </c>
      <c r="B11" s="631"/>
      <c r="C11" s="178">
        <f>SUM(C6:C9)</f>
        <v>13684.076819746499</v>
      </c>
      <c r="D11" s="178">
        <f>SUM(D6:D9)</f>
        <v>13911.195820858939</v>
      </c>
      <c r="E11" s="178">
        <f>SUM(E6:E9)</f>
        <v>14327.649224044453</v>
      </c>
      <c r="F11" s="179"/>
    </row>
    <row r="12" spans="1:5" ht="11.25">
      <c r="A12" s="630" t="s">
        <v>22</v>
      </c>
      <c r="B12" s="631"/>
      <c r="C12" s="267">
        <v>6</v>
      </c>
      <c r="D12" s="267">
        <f>((D11/C11)-1)*100</f>
        <v>1.6597319943768563</v>
      </c>
      <c r="E12" s="267">
        <f>((E11/D11)-1)*100</f>
        <v>2.9936563940899275</v>
      </c>
    </row>
    <row r="13" ht="11.25">
      <c r="A13" s="6" t="s">
        <v>315</v>
      </c>
    </row>
    <row r="14" ht="11.25">
      <c r="A14" s="6" t="s">
        <v>314</v>
      </c>
    </row>
    <row r="15" spans="1:5" ht="11.25">
      <c r="A15" s="6" t="s">
        <v>316</v>
      </c>
      <c r="E15" s="179"/>
    </row>
  </sheetData>
  <sheetProtection/>
  <mergeCells count="9">
    <mergeCell ref="A10:B10"/>
    <mergeCell ref="C3:E3"/>
    <mergeCell ref="A12:B12"/>
    <mergeCell ref="A11:B11"/>
    <mergeCell ref="A8:B8"/>
    <mergeCell ref="A9:B9"/>
    <mergeCell ref="A7:B7"/>
    <mergeCell ref="A4:B4"/>
    <mergeCell ref="A6:B6"/>
  </mergeCells>
  <printOptions/>
  <pageMargins left="0.787401575" right="0.787401575" top="0.984251969" bottom="0.984251969" header="0.4921259845" footer="0.4921259845"/>
  <pageSetup horizontalDpi="600" verticalDpi="600" orientation="portrait" paperSize="9" r:id="rId1"/>
</worksheet>
</file>

<file path=xl/worksheets/sheet41.xml><?xml version="1.0" encoding="utf-8"?>
<worksheet xmlns="http://schemas.openxmlformats.org/spreadsheetml/2006/main" xmlns:r="http://schemas.openxmlformats.org/officeDocument/2006/relationships">
  <dimension ref="A1:H15"/>
  <sheetViews>
    <sheetView zoomScalePageLayoutView="0" workbookViewId="0" topLeftCell="A1">
      <selection activeCell="A1" sqref="A1"/>
    </sheetView>
  </sheetViews>
  <sheetFormatPr defaultColWidth="11.421875" defaultRowHeight="12.75"/>
  <cols>
    <col min="1" max="1" width="49.57421875" style="309" customWidth="1"/>
    <col min="2" max="8" width="11.57421875" style="309" bestFit="1" customWidth="1"/>
    <col min="9" max="16384" width="11.421875" style="309" customWidth="1"/>
  </cols>
  <sheetData>
    <row r="1" s="10" customFormat="1" ht="11.25">
      <c r="A1" s="10" t="s">
        <v>412</v>
      </c>
    </row>
    <row r="2" spans="1:7" ht="11.25">
      <c r="A2" s="313"/>
      <c r="B2" s="313"/>
      <c r="C2" s="313"/>
      <c r="D2" s="313"/>
      <c r="E2" s="313"/>
      <c r="F2" s="313"/>
      <c r="G2" s="313"/>
    </row>
    <row r="3" spans="1:8" ht="11.25">
      <c r="A3" s="313"/>
      <c r="B3" s="313"/>
      <c r="C3" s="313"/>
      <c r="D3" s="313"/>
      <c r="E3" s="313"/>
      <c r="F3" s="313"/>
      <c r="G3" s="313"/>
      <c r="H3" s="314" t="s">
        <v>381</v>
      </c>
    </row>
    <row r="4" spans="1:8" ht="11.25">
      <c r="A4" s="313"/>
      <c r="B4" s="315">
        <v>2000</v>
      </c>
      <c r="C4" s="316">
        <v>2001</v>
      </c>
      <c r="D4" s="316">
        <v>2002</v>
      </c>
      <c r="E4" s="316">
        <v>2003</v>
      </c>
      <c r="F4" s="316">
        <v>2004</v>
      </c>
      <c r="G4" s="316">
        <v>2005</v>
      </c>
      <c r="H4" s="317">
        <v>2006</v>
      </c>
    </row>
    <row r="5" spans="1:8" ht="11.25">
      <c r="A5" s="318" t="s">
        <v>376</v>
      </c>
      <c r="B5" s="319">
        <v>146.8927080306052</v>
      </c>
      <c r="C5" s="320">
        <v>155.0119391640554</v>
      </c>
      <c r="D5" s="320">
        <v>165.2201496298573</v>
      </c>
      <c r="E5" s="320">
        <v>175.56381387249522</v>
      </c>
      <c r="F5" s="320">
        <v>183.4662905175271</v>
      </c>
      <c r="G5" s="320">
        <v>191.5468485385538</v>
      </c>
      <c r="H5" s="321">
        <v>197.9203424463228</v>
      </c>
    </row>
    <row r="6" spans="1:8" ht="11.25">
      <c r="A6" s="322" t="s">
        <v>325</v>
      </c>
      <c r="B6" s="323">
        <v>8.162228915217502</v>
      </c>
      <c r="C6" s="324">
        <v>8.762968782139499</v>
      </c>
      <c r="D6" s="324">
        <v>9.617127658193407</v>
      </c>
      <c r="E6" s="324">
        <v>10.416318177444621</v>
      </c>
      <c r="F6" s="325">
        <v>10.458589270846044</v>
      </c>
      <c r="G6" s="326">
        <v>10.34251649029747</v>
      </c>
      <c r="H6" s="327">
        <v>10.40016946129508</v>
      </c>
    </row>
    <row r="7" spans="1:8" ht="11.25">
      <c r="A7" s="328" t="s">
        <v>377</v>
      </c>
      <c r="B7" s="329">
        <v>0.8172629511766116</v>
      </c>
      <c r="C7" s="330">
        <v>0.8379920363965117</v>
      </c>
      <c r="D7" s="330">
        <v>0.8943219193887506</v>
      </c>
      <c r="E7" s="330">
        <v>0.9307396578925224</v>
      </c>
      <c r="F7" s="330">
        <v>0.9786563899141054</v>
      </c>
      <c r="G7" s="330">
        <v>1.0137862287414943</v>
      </c>
      <c r="H7" s="331">
        <v>1.0574736688998339</v>
      </c>
    </row>
    <row r="8" spans="1:8" ht="11.25">
      <c r="A8" s="328" t="s">
        <v>382</v>
      </c>
      <c r="B8" s="329">
        <v>2.781</v>
      </c>
      <c r="C8" s="330">
        <v>2.988</v>
      </c>
      <c r="D8" s="330">
        <v>3.16734204360636</v>
      </c>
      <c r="E8" s="330">
        <v>3.174</v>
      </c>
      <c r="F8" s="330">
        <v>3.2992676276912563</v>
      </c>
      <c r="G8" s="330">
        <v>3.222863457901897</v>
      </c>
      <c r="H8" s="331">
        <v>3.1018224436620185</v>
      </c>
    </row>
    <row r="9" spans="1:8" ht="11.25">
      <c r="A9" s="332" t="s">
        <v>378</v>
      </c>
      <c r="B9" s="333">
        <v>0.938047065422795</v>
      </c>
      <c r="C9" s="334">
        <v>0.971907477385479</v>
      </c>
      <c r="D9" s="334">
        <v>1.4014228050812185</v>
      </c>
      <c r="E9" s="334">
        <v>1.4240307190953307</v>
      </c>
      <c r="F9" s="334">
        <v>1.1640860328259954</v>
      </c>
      <c r="G9" s="334">
        <v>1.2460722104646191</v>
      </c>
      <c r="H9" s="335">
        <v>1.491164972422507</v>
      </c>
    </row>
    <row r="10" spans="1:8" ht="11.25">
      <c r="A10" s="328" t="s">
        <v>379</v>
      </c>
      <c r="B10" s="329">
        <v>3.467</v>
      </c>
      <c r="C10" s="330">
        <v>3.424</v>
      </c>
      <c r="D10" s="330">
        <v>3.803</v>
      </c>
      <c r="E10" s="330">
        <v>4.625</v>
      </c>
      <c r="F10" s="330">
        <v>5.114</v>
      </c>
      <c r="G10" s="330">
        <v>5.3410165468446875</v>
      </c>
      <c r="H10" s="331">
        <v>5.545856670090151</v>
      </c>
    </row>
    <row r="11" spans="1:8" ht="11.25">
      <c r="A11" s="336" t="s">
        <v>380</v>
      </c>
      <c r="B11" s="337">
        <v>7.5204656000000005</v>
      </c>
      <c r="C11" s="338">
        <v>7.8280203</v>
      </c>
      <c r="D11" s="338">
        <v>9.001388899999998</v>
      </c>
      <c r="E11" s="338">
        <v>9.350902600000001</v>
      </c>
      <c r="F11" s="338">
        <v>10.0479778</v>
      </c>
      <c r="G11" s="338">
        <v>10.676347900000001</v>
      </c>
      <c r="H11" s="339">
        <v>11.585672000000002</v>
      </c>
    </row>
    <row r="12" spans="1:8" ht="11.25">
      <c r="A12" s="318" t="s">
        <v>383</v>
      </c>
      <c r="B12" s="319">
        <f>B5-B6-B7-B8-B9+B10+B11</f>
        <v>145.1816346987883</v>
      </c>
      <c r="C12" s="320">
        <f aca="true" t="shared" si="0" ref="C12:H12">C5-C6-C7-C8-C9+C10+C11</f>
        <v>152.7030911681339</v>
      </c>
      <c r="D12" s="320">
        <f t="shared" si="0"/>
        <v>162.94432410358758</v>
      </c>
      <c r="E12" s="320">
        <f t="shared" si="0"/>
        <v>173.59462791806274</v>
      </c>
      <c r="F12" s="320">
        <f t="shared" si="0"/>
        <v>182.72766899624975</v>
      </c>
      <c r="G12" s="320">
        <f t="shared" si="0"/>
        <v>191.738974597993</v>
      </c>
      <c r="H12" s="321">
        <f t="shared" si="0"/>
        <v>199.00124057013352</v>
      </c>
    </row>
    <row r="13" spans="1:8" ht="11.25">
      <c r="A13" s="309" t="s">
        <v>385</v>
      </c>
      <c r="B13" s="313"/>
      <c r="C13" s="313"/>
      <c r="D13" s="313"/>
      <c r="E13" s="313"/>
      <c r="F13" s="313"/>
      <c r="G13" s="313"/>
      <c r="H13" s="340"/>
    </row>
    <row r="14" ht="11.25">
      <c r="A14" s="313" t="s">
        <v>384</v>
      </c>
    </row>
    <row r="15" ht="11.25">
      <c r="A15" s="309" t="s">
        <v>265</v>
      </c>
    </row>
  </sheetData>
  <sheetProtection/>
  <printOptions/>
  <pageMargins left="0.787401575" right="0.787401575" top="0.984251969" bottom="0.984251969" header="0.4921259845" footer="0.4921259845"/>
  <pageSetup orientation="portrait" paperSize="9"/>
</worksheet>
</file>

<file path=xl/worksheets/sheet42.xml><?xml version="1.0" encoding="utf-8"?>
<worksheet xmlns="http://schemas.openxmlformats.org/spreadsheetml/2006/main" xmlns:r="http://schemas.openxmlformats.org/officeDocument/2006/relationships">
  <dimension ref="A1:AT41"/>
  <sheetViews>
    <sheetView showGridLines="0" zoomScalePageLayoutView="0" workbookViewId="0" topLeftCell="A1">
      <selection activeCell="A1" sqref="A1"/>
    </sheetView>
  </sheetViews>
  <sheetFormatPr defaultColWidth="11.421875" defaultRowHeight="12.75"/>
  <cols>
    <col min="1" max="1" width="32.421875" style="43" customWidth="1"/>
    <col min="2" max="2" width="0.13671875" style="43" customWidth="1"/>
    <col min="3" max="5" width="11.7109375" style="43" customWidth="1"/>
    <col min="6" max="6" width="14.140625" style="43" customWidth="1"/>
    <col min="7" max="7" width="9.7109375" style="43" customWidth="1"/>
    <col min="8" max="16384" width="11.421875" style="43" customWidth="1"/>
  </cols>
  <sheetData>
    <row r="1" ht="11.25">
      <c r="A1" s="143" t="s">
        <v>256</v>
      </c>
    </row>
    <row r="3" spans="1:12" ht="13.5" customHeight="1">
      <c r="A3" s="622" t="s">
        <v>134</v>
      </c>
      <c r="B3" s="622"/>
      <c r="C3" s="622"/>
      <c r="D3" s="622"/>
      <c r="E3" s="622"/>
      <c r="G3" s="635"/>
      <c r="H3" s="635"/>
      <c r="I3" s="635"/>
      <c r="J3" s="635"/>
      <c r="K3" s="635"/>
      <c r="L3" s="635"/>
    </row>
    <row r="4" spans="1:13" ht="11.25">
      <c r="A4" s="54" t="s">
        <v>135</v>
      </c>
      <c r="B4" s="3">
        <v>1995</v>
      </c>
      <c r="C4" s="3">
        <v>2004</v>
      </c>
      <c r="D4" s="3">
        <v>2005</v>
      </c>
      <c r="E4" s="3">
        <v>2006</v>
      </c>
      <c r="G4" s="270"/>
      <c r="H4" s="268"/>
      <c r="I4" s="268"/>
      <c r="J4" s="268"/>
      <c r="K4" s="268"/>
      <c r="L4" s="268"/>
      <c r="M4" s="268"/>
    </row>
    <row r="5" spans="1:13" ht="11.25">
      <c r="A5" s="27" t="s">
        <v>136</v>
      </c>
      <c r="B5" s="271">
        <v>10.1</v>
      </c>
      <c r="C5" s="272">
        <v>10.6</v>
      </c>
      <c r="D5" s="272">
        <v>10.7</v>
      </c>
      <c r="E5" s="272">
        <v>10.6</v>
      </c>
      <c r="G5" s="270"/>
      <c r="H5" s="273"/>
      <c r="I5" s="273"/>
      <c r="J5" s="273"/>
      <c r="K5" s="273"/>
      <c r="L5" s="273"/>
      <c r="M5" s="249"/>
    </row>
    <row r="6" spans="1:13" ht="11.25">
      <c r="A6" s="27" t="s">
        <v>137</v>
      </c>
      <c r="B6" s="271">
        <v>8</v>
      </c>
      <c r="C6" s="272">
        <v>8.8</v>
      </c>
      <c r="D6" s="272">
        <v>8.8</v>
      </c>
      <c r="E6" s="272" t="s">
        <v>138</v>
      </c>
      <c r="G6" s="270"/>
      <c r="H6" s="273"/>
      <c r="I6" s="273"/>
      <c r="J6" s="273"/>
      <c r="K6" s="273"/>
      <c r="L6" s="273"/>
      <c r="M6" s="249"/>
    </row>
    <row r="7" spans="1:13" ht="11.25">
      <c r="A7" s="27" t="s">
        <v>139</v>
      </c>
      <c r="B7" s="271" t="s">
        <v>208</v>
      </c>
      <c r="C7" s="272">
        <v>10.3</v>
      </c>
      <c r="D7" s="272">
        <v>10.3</v>
      </c>
      <c r="E7" s="272">
        <v>10.1</v>
      </c>
      <c r="G7" s="270"/>
      <c r="H7" s="273"/>
      <c r="I7" s="273"/>
      <c r="J7" s="273"/>
      <c r="K7" s="273"/>
      <c r="L7" s="273"/>
      <c r="M7" s="249"/>
    </row>
    <row r="8" spans="1:13" ht="11.25">
      <c r="A8" s="27" t="s">
        <v>140</v>
      </c>
      <c r="B8" s="271">
        <v>8.2</v>
      </c>
      <c r="C8" s="272">
        <v>10.7</v>
      </c>
      <c r="D8" s="272">
        <v>10.7</v>
      </c>
      <c r="E8" s="272">
        <v>10.4</v>
      </c>
      <c r="G8" s="270"/>
      <c r="H8" s="273"/>
      <c r="I8" s="273"/>
      <c r="J8" s="273"/>
      <c r="K8" s="273"/>
      <c r="L8" s="273"/>
      <c r="M8" s="249"/>
    </row>
    <row r="9" spans="1:13" ht="11.25">
      <c r="A9" s="27" t="s">
        <v>141</v>
      </c>
      <c r="B9" s="271">
        <v>9</v>
      </c>
      <c r="C9" s="272">
        <v>9.8</v>
      </c>
      <c r="D9" s="272">
        <v>9.9</v>
      </c>
      <c r="E9" s="272">
        <v>10</v>
      </c>
      <c r="G9" s="270"/>
      <c r="H9" s="273"/>
      <c r="I9" s="273"/>
      <c r="J9" s="273"/>
      <c r="K9" s="273"/>
      <c r="L9" s="273"/>
      <c r="M9" s="249"/>
    </row>
    <row r="10" spans="1:13" ht="11.25">
      <c r="A10" s="27" t="s">
        <v>142</v>
      </c>
      <c r="B10" s="271">
        <v>4.1</v>
      </c>
      <c r="C10" s="272">
        <v>5.5</v>
      </c>
      <c r="D10" s="272">
        <v>6</v>
      </c>
      <c r="E10" s="272">
        <v>6.4</v>
      </c>
      <c r="G10" s="270"/>
      <c r="H10" s="273"/>
      <c r="I10" s="273"/>
      <c r="J10" s="273"/>
      <c r="K10" s="273"/>
      <c r="L10" s="273"/>
      <c r="M10" s="249"/>
    </row>
    <row r="11" spans="1:13" ht="11.25">
      <c r="A11" s="27" t="s">
        <v>143</v>
      </c>
      <c r="B11" s="271">
        <v>8.1</v>
      </c>
      <c r="C11" s="272">
        <v>9.4</v>
      </c>
      <c r="D11" s="272">
        <v>9.4</v>
      </c>
      <c r="E11" s="272">
        <v>9.5</v>
      </c>
      <c r="G11" s="270"/>
      <c r="H11" s="273"/>
      <c r="I11" s="273"/>
      <c r="J11" s="273"/>
      <c r="K11" s="273"/>
      <c r="L11" s="273"/>
      <c r="M11" s="249"/>
    </row>
    <row r="12" spans="1:13" ht="11.25">
      <c r="A12" s="27" t="s">
        <v>144</v>
      </c>
      <c r="B12" s="271">
        <v>7.4</v>
      </c>
      <c r="C12" s="272">
        <v>8.2</v>
      </c>
      <c r="D12" s="272">
        <v>8.3</v>
      </c>
      <c r="E12" s="272">
        <v>8.4</v>
      </c>
      <c r="G12" s="270"/>
      <c r="H12" s="273"/>
      <c r="I12" s="273"/>
      <c r="J12" s="273"/>
      <c r="K12" s="273"/>
      <c r="L12" s="273"/>
      <c r="M12" s="249"/>
    </row>
    <row r="13" spans="1:13" ht="11.25">
      <c r="A13" s="27" t="s">
        <v>319</v>
      </c>
      <c r="B13" s="271">
        <v>13.3</v>
      </c>
      <c r="C13" s="272">
        <v>15.2</v>
      </c>
      <c r="D13" s="272">
        <v>15.2</v>
      </c>
      <c r="E13" s="272">
        <v>15.3</v>
      </c>
      <c r="G13" s="270"/>
      <c r="H13" s="273"/>
      <c r="I13" s="273"/>
      <c r="J13" s="273"/>
      <c r="K13" s="273"/>
      <c r="L13" s="273"/>
      <c r="M13" s="249"/>
    </row>
    <row r="14" spans="1:13" ht="11.25">
      <c r="A14" s="27" t="s">
        <v>145</v>
      </c>
      <c r="B14" s="271">
        <v>7.5</v>
      </c>
      <c r="C14" s="272">
        <v>8.1</v>
      </c>
      <c r="D14" s="272">
        <v>8.3</v>
      </c>
      <c r="E14" s="272">
        <v>8.2</v>
      </c>
      <c r="G14" s="270"/>
      <c r="H14" s="273"/>
      <c r="I14" s="273"/>
      <c r="J14" s="273"/>
      <c r="K14" s="273"/>
      <c r="L14" s="274"/>
      <c r="M14" s="249"/>
    </row>
    <row r="15" spans="1:13" ht="11.25">
      <c r="A15" s="34" t="s">
        <v>146</v>
      </c>
      <c r="B15" s="271" t="s">
        <v>209</v>
      </c>
      <c r="C15" s="275">
        <f>100*0.110051830426281</f>
        <v>11.0051830426281</v>
      </c>
      <c r="D15" s="275">
        <f>100*0.110981001854207</f>
        <v>11.098100185420702</v>
      </c>
      <c r="E15" s="275">
        <f>100*0.110129218363179</f>
        <v>11.0129218363179</v>
      </c>
      <c r="G15" s="270"/>
      <c r="H15" s="273"/>
      <c r="I15" s="273"/>
      <c r="J15" s="273"/>
      <c r="K15" s="273"/>
      <c r="L15" s="273"/>
      <c r="M15" s="249"/>
    </row>
    <row r="16" spans="1:13" ht="11.25">
      <c r="A16" s="27" t="s">
        <v>147</v>
      </c>
      <c r="B16" s="271">
        <v>7.5</v>
      </c>
      <c r="C16" s="272">
        <v>8.3</v>
      </c>
      <c r="D16" s="272">
        <v>9</v>
      </c>
      <c r="E16" s="272">
        <v>9.1</v>
      </c>
      <c r="G16" s="270"/>
      <c r="H16" s="273"/>
      <c r="I16" s="273"/>
      <c r="J16" s="273"/>
      <c r="K16" s="273"/>
      <c r="L16" s="273"/>
      <c r="M16" s="249"/>
    </row>
    <row r="17" spans="1:13" ht="11.25">
      <c r="A17" s="27" t="s">
        <v>148</v>
      </c>
      <c r="B17" s="271">
        <v>7.3</v>
      </c>
      <c r="C17" s="272">
        <v>8.2</v>
      </c>
      <c r="D17" s="272">
        <v>8.5</v>
      </c>
      <c r="E17" s="272">
        <v>8.3</v>
      </c>
      <c r="G17" s="270"/>
      <c r="H17" s="273"/>
      <c r="I17" s="273"/>
      <c r="J17" s="273"/>
      <c r="K17" s="273"/>
      <c r="L17" s="273"/>
      <c r="M17" s="249"/>
    </row>
    <row r="18" spans="1:13" ht="11.25">
      <c r="A18" s="27" t="s">
        <v>149</v>
      </c>
      <c r="B18" s="271">
        <v>6.7</v>
      </c>
      <c r="C18" s="272">
        <v>7.5</v>
      </c>
      <c r="D18" s="272">
        <v>8.2</v>
      </c>
      <c r="E18" s="272">
        <v>7.5</v>
      </c>
      <c r="G18" s="270"/>
      <c r="H18" s="273"/>
      <c r="I18" s="273"/>
      <c r="J18" s="273"/>
      <c r="K18" s="273"/>
      <c r="L18" s="273"/>
      <c r="M18" s="249"/>
    </row>
    <row r="19" spans="1:13" ht="11.25">
      <c r="A19" s="27" t="s">
        <v>150</v>
      </c>
      <c r="B19" s="271">
        <v>8.2</v>
      </c>
      <c r="C19" s="272">
        <v>9.9</v>
      </c>
      <c r="D19" s="272">
        <v>9.4</v>
      </c>
      <c r="E19" s="272">
        <v>9.1</v>
      </c>
      <c r="G19" s="270"/>
      <c r="H19" s="273"/>
      <c r="I19" s="273"/>
      <c r="J19" s="273"/>
      <c r="K19" s="273"/>
      <c r="L19" s="274"/>
      <c r="M19" s="249"/>
    </row>
    <row r="20" spans="1:13" ht="11.25">
      <c r="A20" s="27" t="s">
        <v>151</v>
      </c>
      <c r="B20" s="271">
        <v>7.3</v>
      </c>
      <c r="C20" s="272">
        <v>8.7</v>
      </c>
      <c r="D20" s="272">
        <v>8.9</v>
      </c>
      <c r="E20" s="272">
        <v>9</v>
      </c>
      <c r="G20" s="270"/>
      <c r="H20" s="273"/>
      <c r="I20" s="273"/>
      <c r="J20" s="273"/>
      <c r="K20" s="273"/>
      <c r="L20" s="273"/>
      <c r="M20" s="249"/>
    </row>
    <row r="21" spans="1:13" ht="11.25">
      <c r="A21" s="27" t="s">
        <v>152</v>
      </c>
      <c r="B21" s="271" t="s">
        <v>210</v>
      </c>
      <c r="C21" s="272">
        <v>8</v>
      </c>
      <c r="D21" s="272">
        <v>8.2</v>
      </c>
      <c r="E21" s="272" t="s">
        <v>138</v>
      </c>
      <c r="G21" s="270"/>
      <c r="H21" s="273"/>
      <c r="I21" s="273"/>
      <c r="J21" s="273"/>
      <c r="K21" s="273"/>
      <c r="L21" s="273"/>
      <c r="M21" s="249"/>
    </row>
    <row r="22" spans="1:13" ht="11.25">
      <c r="A22" s="27" t="s">
        <v>153</v>
      </c>
      <c r="B22" s="271">
        <v>5.6</v>
      </c>
      <c r="C22" s="272">
        <v>8.1</v>
      </c>
      <c r="D22" s="272">
        <v>7.8</v>
      </c>
      <c r="E22" s="272" t="s">
        <v>235</v>
      </c>
      <c r="G22" s="270"/>
      <c r="H22" s="273"/>
      <c r="I22" s="273"/>
      <c r="J22" s="273"/>
      <c r="K22" s="273"/>
      <c r="L22" s="273"/>
      <c r="M22" s="249"/>
    </row>
    <row r="23" spans="1:13" ht="11.25">
      <c r="A23" s="27" t="s">
        <v>154</v>
      </c>
      <c r="B23" s="271">
        <v>5.6</v>
      </c>
      <c r="C23" s="272">
        <v>6.5</v>
      </c>
      <c r="D23" s="272">
        <v>6.4</v>
      </c>
      <c r="E23" s="272">
        <v>6.6</v>
      </c>
      <c r="G23" s="270"/>
      <c r="H23" s="273"/>
      <c r="I23" s="273"/>
      <c r="J23" s="273"/>
      <c r="K23" s="273"/>
      <c r="L23" s="273"/>
      <c r="M23" s="249"/>
    </row>
    <row r="24" spans="1:13" ht="11.25">
      <c r="A24" s="27" t="s">
        <v>155</v>
      </c>
      <c r="B24" s="271">
        <v>7.9</v>
      </c>
      <c r="C24" s="272">
        <v>9.7</v>
      </c>
      <c r="D24" s="272">
        <v>9.1</v>
      </c>
      <c r="E24" s="272">
        <v>8.7</v>
      </c>
      <c r="G24" s="270"/>
      <c r="H24" s="273"/>
      <c r="I24" s="273"/>
      <c r="J24" s="273"/>
      <c r="K24" s="273"/>
      <c r="L24" s="273"/>
      <c r="M24" s="249"/>
    </row>
    <row r="25" spans="1:13" ht="11.25">
      <c r="A25" s="27" t="s">
        <v>156</v>
      </c>
      <c r="B25" s="271">
        <v>7.2</v>
      </c>
      <c r="C25" s="272" t="s">
        <v>236</v>
      </c>
      <c r="D25" s="272">
        <v>8.9</v>
      </c>
      <c r="E25" s="272" t="s">
        <v>237</v>
      </c>
      <c r="G25" s="270"/>
      <c r="H25" s="273"/>
      <c r="I25" s="273"/>
      <c r="J25" s="273"/>
      <c r="K25" s="273"/>
      <c r="L25" s="274"/>
      <c r="M25" s="249"/>
    </row>
    <row r="26" spans="1:13" ht="11.25">
      <c r="A26" s="27" t="s">
        <v>157</v>
      </c>
      <c r="B26" s="271">
        <v>8.3</v>
      </c>
      <c r="C26" s="272">
        <v>9.5</v>
      </c>
      <c r="D26" s="272">
        <v>9.2</v>
      </c>
      <c r="E26" s="272">
        <v>9.3</v>
      </c>
      <c r="G26" s="270"/>
      <c r="H26" s="273"/>
      <c r="I26" s="273"/>
      <c r="J26" s="273"/>
      <c r="K26" s="273"/>
      <c r="L26" s="273"/>
      <c r="M26" s="249"/>
    </row>
    <row r="27" spans="1:13" ht="11.25">
      <c r="A27" s="27" t="s">
        <v>158</v>
      </c>
      <c r="B27" s="271">
        <v>5.5</v>
      </c>
      <c r="C27" s="272">
        <v>6.2</v>
      </c>
      <c r="D27" s="272">
        <v>6.2</v>
      </c>
      <c r="E27" s="272">
        <v>6.2</v>
      </c>
      <c r="G27" s="270"/>
      <c r="H27" s="273"/>
      <c r="I27" s="273"/>
      <c r="J27" s="273"/>
      <c r="K27" s="273"/>
      <c r="L27" s="273"/>
      <c r="M27" s="249"/>
    </row>
    <row r="28" spans="1:13" ht="11.25">
      <c r="A28" s="27" t="s">
        <v>159</v>
      </c>
      <c r="B28" s="271" t="s">
        <v>211</v>
      </c>
      <c r="C28" s="272">
        <v>10</v>
      </c>
      <c r="D28" s="272">
        <v>10.2</v>
      </c>
      <c r="E28" s="272">
        <v>10.2</v>
      </c>
      <c r="G28" s="270"/>
      <c r="H28" s="273"/>
      <c r="I28" s="273"/>
      <c r="J28" s="273"/>
      <c r="K28" s="273"/>
      <c r="L28" s="273"/>
      <c r="M28" s="249"/>
    </row>
    <row r="29" spans="1:13" ht="11.25">
      <c r="A29" s="27" t="s">
        <v>160</v>
      </c>
      <c r="B29" s="271">
        <v>7</v>
      </c>
      <c r="C29" s="272">
        <v>8</v>
      </c>
      <c r="D29" s="272">
        <v>8.2</v>
      </c>
      <c r="E29" s="272">
        <v>8.4</v>
      </c>
      <c r="G29" s="270"/>
      <c r="H29" s="269"/>
      <c r="I29" s="273"/>
      <c r="J29" s="273"/>
      <c r="K29" s="273"/>
      <c r="L29" s="273"/>
      <c r="M29" s="249"/>
    </row>
    <row r="30" spans="1:13" ht="11.25">
      <c r="A30" s="27" t="s">
        <v>161</v>
      </c>
      <c r="B30" s="276" t="s">
        <v>138</v>
      </c>
      <c r="C30" s="272" t="s">
        <v>238</v>
      </c>
      <c r="D30" s="272">
        <v>7.1</v>
      </c>
      <c r="E30" s="272" t="s">
        <v>138</v>
      </c>
      <c r="G30" s="270"/>
      <c r="H30" s="273"/>
      <c r="I30" s="273"/>
      <c r="J30" s="273"/>
      <c r="K30" s="273"/>
      <c r="L30" s="274"/>
      <c r="M30" s="249"/>
    </row>
    <row r="31" spans="1:13" ht="11.25">
      <c r="A31" s="27" t="s">
        <v>162</v>
      </c>
      <c r="B31" s="271">
        <v>7</v>
      </c>
      <c r="C31" s="272">
        <v>7.2</v>
      </c>
      <c r="D31" s="272">
        <v>7.1</v>
      </c>
      <c r="E31" s="272">
        <v>6.8</v>
      </c>
      <c r="G31" s="270"/>
      <c r="H31" s="273"/>
      <c r="I31" s="273"/>
      <c r="J31" s="273"/>
      <c r="K31" s="273"/>
      <c r="L31" s="273"/>
      <c r="M31" s="249"/>
    </row>
    <row r="32" spans="1:13" ht="11.25">
      <c r="A32" s="27" t="s">
        <v>163</v>
      </c>
      <c r="B32" s="271" t="s">
        <v>212</v>
      </c>
      <c r="C32" s="272">
        <v>11.4</v>
      </c>
      <c r="D32" s="272">
        <v>11.4</v>
      </c>
      <c r="E32" s="272" t="s">
        <v>239</v>
      </c>
      <c r="G32" s="277"/>
      <c r="H32" s="273"/>
      <c r="I32" s="273"/>
      <c r="J32" s="273"/>
      <c r="K32" s="273"/>
      <c r="L32" s="273"/>
      <c r="M32" s="249"/>
    </row>
    <row r="33" spans="1:13" ht="11.25">
      <c r="A33" s="27" t="s">
        <v>164</v>
      </c>
      <c r="B33" s="271">
        <v>8.1</v>
      </c>
      <c r="C33" s="272">
        <v>9.2</v>
      </c>
      <c r="D33" s="272">
        <v>9.2</v>
      </c>
      <c r="E33" s="272">
        <v>9.2</v>
      </c>
      <c r="G33" s="270"/>
      <c r="H33" s="273"/>
      <c r="I33" s="273"/>
      <c r="J33" s="273"/>
      <c r="K33" s="273"/>
      <c r="L33" s="273"/>
      <c r="M33" s="249"/>
    </row>
    <row r="34" spans="1:13" ht="11.25">
      <c r="A34" s="21" t="s">
        <v>165</v>
      </c>
      <c r="B34" s="271">
        <v>3.4</v>
      </c>
      <c r="C34" s="272">
        <v>5.9</v>
      </c>
      <c r="D34" s="272">
        <v>5.7</v>
      </c>
      <c r="E34" s="272" t="s">
        <v>138</v>
      </c>
      <c r="G34" s="270"/>
      <c r="H34" s="273"/>
      <c r="I34" s="273"/>
      <c r="J34" s="273"/>
      <c r="K34" s="273"/>
      <c r="L34" s="273"/>
      <c r="M34" s="249"/>
    </row>
    <row r="35" spans="1:46" ht="11.25">
      <c r="A35" s="4" t="s">
        <v>317</v>
      </c>
      <c r="B35" s="4"/>
      <c r="C35" s="4"/>
      <c r="D35" s="4"/>
      <c r="E35" s="4"/>
      <c r="F35" s="4"/>
      <c r="W35" s="4"/>
      <c r="X35" s="4"/>
      <c r="Y35" s="4"/>
      <c r="Z35" s="4"/>
      <c r="AA35" s="4"/>
      <c r="AB35" s="4"/>
      <c r="AC35" s="4"/>
      <c r="AD35" s="4"/>
      <c r="AE35" s="4"/>
      <c r="AF35" s="4"/>
      <c r="AG35" s="4"/>
      <c r="AH35" s="4"/>
      <c r="AI35" s="4"/>
      <c r="AJ35" s="5"/>
      <c r="AK35" s="5"/>
      <c r="AL35" s="5"/>
      <c r="AM35" s="5"/>
      <c r="AN35" s="5"/>
      <c r="AO35" s="5"/>
      <c r="AP35" s="5"/>
      <c r="AQ35" s="5"/>
      <c r="AR35" s="5"/>
      <c r="AS35" s="5"/>
      <c r="AT35" s="5"/>
    </row>
    <row r="36" ht="11.25">
      <c r="A36" s="43" t="s">
        <v>318</v>
      </c>
    </row>
    <row r="38" spans="1:5" ht="78" customHeight="1">
      <c r="A38" s="636"/>
      <c r="B38" s="636"/>
      <c r="C38" s="636"/>
      <c r="D38" s="636"/>
      <c r="E38" s="636"/>
    </row>
    <row r="39" spans="1:5" ht="14.25" customHeight="1">
      <c r="A39" s="636"/>
      <c r="B39" s="636"/>
      <c r="C39" s="636"/>
      <c r="D39" s="636"/>
      <c r="E39" s="636"/>
    </row>
    <row r="40" spans="1:5" ht="14.25" customHeight="1">
      <c r="A40" s="636"/>
      <c r="B40" s="636"/>
      <c r="C40" s="636"/>
      <c r="D40" s="636"/>
      <c r="E40" s="636"/>
    </row>
    <row r="41" spans="1:10" ht="14.25" customHeight="1">
      <c r="A41" s="636"/>
      <c r="B41" s="636"/>
      <c r="C41" s="636"/>
      <c r="D41" s="636"/>
      <c r="E41" s="636"/>
      <c r="F41" s="278"/>
      <c r="G41" s="278"/>
      <c r="H41" s="278"/>
      <c r="I41" s="278"/>
      <c r="J41" s="278"/>
    </row>
  </sheetData>
  <sheetProtection/>
  <mergeCells count="6">
    <mergeCell ref="G3:L3"/>
    <mergeCell ref="A3:E3"/>
    <mergeCell ref="A41:E41"/>
    <mergeCell ref="A38:E38"/>
    <mergeCell ref="A39:E39"/>
    <mergeCell ref="A40:E40"/>
  </mergeCells>
  <printOptions/>
  <pageMargins left="0.787401575" right="0.787401575" top="0.984251969" bottom="0.984251969" header="0.4921259845" footer="0.4921259845"/>
  <pageSetup horizontalDpi="600" verticalDpi="600" orientation="portrait" paperSize="9" r:id="rId1"/>
</worksheet>
</file>

<file path=xl/worksheets/sheet43.xml><?xml version="1.0" encoding="utf-8"?>
<worksheet xmlns="http://schemas.openxmlformats.org/spreadsheetml/2006/main" xmlns:r="http://schemas.openxmlformats.org/officeDocument/2006/relationships">
  <dimension ref="A2:E26"/>
  <sheetViews>
    <sheetView zoomScalePageLayoutView="0" workbookViewId="0" topLeftCell="A1">
      <selection activeCell="A1" sqref="A1"/>
    </sheetView>
  </sheetViews>
  <sheetFormatPr defaultColWidth="11.421875" defaultRowHeight="12.75"/>
  <cols>
    <col min="1" max="1" width="48.8515625" style="6" customWidth="1"/>
    <col min="2" max="2" width="9.140625" style="6" customWidth="1"/>
    <col min="3" max="3" width="33.421875" style="6" customWidth="1"/>
    <col min="4" max="4" width="8.7109375" style="6" customWidth="1"/>
    <col min="5" max="16384" width="11.421875" style="6" customWidth="1"/>
  </cols>
  <sheetData>
    <row r="2" spans="1:5" ht="11.25">
      <c r="A2" s="637" t="s">
        <v>199</v>
      </c>
      <c r="B2" s="606"/>
      <c r="C2" s="606"/>
      <c r="D2" s="606"/>
      <c r="E2" s="341"/>
    </row>
    <row r="3" spans="1:4" ht="11.25">
      <c r="A3" s="638" t="s">
        <v>183</v>
      </c>
      <c r="B3" s="639"/>
      <c r="C3" s="638" t="s">
        <v>184</v>
      </c>
      <c r="D3" s="639"/>
    </row>
    <row r="4" spans="1:4" ht="11.25">
      <c r="A4" s="347" t="s">
        <v>248</v>
      </c>
      <c r="B4" s="348">
        <v>1443</v>
      </c>
      <c r="C4" s="349" t="s">
        <v>245</v>
      </c>
      <c r="D4" s="345">
        <v>109</v>
      </c>
    </row>
    <row r="5" spans="1:4" ht="11.25">
      <c r="A5" s="350" t="s">
        <v>257</v>
      </c>
      <c r="B5" s="348">
        <v>204</v>
      </c>
      <c r="C5" s="351" t="s">
        <v>186</v>
      </c>
      <c r="D5" s="345">
        <v>684</v>
      </c>
    </row>
    <row r="6" spans="1:4" ht="11.25">
      <c r="A6" s="350" t="s">
        <v>258</v>
      </c>
      <c r="B6" s="348">
        <v>62</v>
      </c>
      <c r="C6" s="351" t="s">
        <v>246</v>
      </c>
      <c r="D6" s="345">
        <v>62</v>
      </c>
    </row>
    <row r="7" spans="1:4" ht="11.25">
      <c r="A7" s="350" t="s">
        <v>189</v>
      </c>
      <c r="B7" s="348">
        <v>1</v>
      </c>
      <c r="C7" s="351" t="s">
        <v>196</v>
      </c>
      <c r="D7" s="345">
        <v>480</v>
      </c>
    </row>
    <row r="8" spans="1:4" ht="11.25">
      <c r="A8" s="350"/>
      <c r="B8" s="345"/>
      <c r="C8" s="351" t="s">
        <v>247</v>
      </c>
      <c r="D8" s="345">
        <v>411</v>
      </c>
    </row>
    <row r="9" spans="1:4" ht="11.25">
      <c r="A9" s="350"/>
      <c r="B9" s="345"/>
      <c r="C9" s="351"/>
      <c r="D9" s="345"/>
    </row>
    <row r="10" spans="1:4" ht="11.25">
      <c r="A10" s="351" t="s">
        <v>244</v>
      </c>
      <c r="B10" s="345">
        <v>36</v>
      </c>
      <c r="C10" s="351"/>
      <c r="D10" s="345"/>
    </row>
    <row r="11" spans="1:4" ht="11.25">
      <c r="A11" s="54" t="s">
        <v>187</v>
      </c>
      <c r="B11" s="345">
        <f>SUM(B4:B10)</f>
        <v>1746</v>
      </c>
      <c r="C11" s="346" t="s">
        <v>188</v>
      </c>
      <c r="D11" s="345">
        <f>SUM(D4:D10)</f>
        <v>1746</v>
      </c>
    </row>
    <row r="12" spans="1:4" ht="11.25">
      <c r="A12" s="46" t="s">
        <v>260</v>
      </c>
      <c r="B12" s="352"/>
      <c r="C12" s="353"/>
      <c r="D12" s="352"/>
    </row>
    <row r="13" spans="1:4" ht="11.25">
      <c r="A13" s="46" t="s">
        <v>261</v>
      </c>
      <c r="B13" s="352"/>
      <c r="C13" s="353"/>
      <c r="D13" s="352"/>
    </row>
    <row r="14" ht="11.25">
      <c r="A14" s="1" t="s">
        <v>259</v>
      </c>
    </row>
    <row r="16" spans="1:4" ht="11.25">
      <c r="A16" s="637" t="s">
        <v>199</v>
      </c>
      <c r="B16" s="606"/>
      <c r="C16" s="606"/>
      <c r="D16" s="606"/>
    </row>
    <row r="17" spans="1:4" ht="11.25">
      <c r="A17" s="638" t="s">
        <v>183</v>
      </c>
      <c r="B17" s="639"/>
      <c r="C17" s="638" t="s">
        <v>184</v>
      </c>
      <c r="D17" s="639"/>
    </row>
    <row r="18" spans="1:4" ht="11.25">
      <c r="A18" s="343" t="s">
        <v>194</v>
      </c>
      <c r="B18" s="348">
        <v>173</v>
      </c>
      <c r="C18" s="344" t="s">
        <v>185</v>
      </c>
      <c r="D18" s="348">
        <v>-586</v>
      </c>
    </row>
    <row r="19" spans="1:4" ht="11.25">
      <c r="A19" s="120" t="s">
        <v>195</v>
      </c>
      <c r="B19" s="348">
        <v>126</v>
      </c>
      <c r="C19" s="342" t="s">
        <v>186</v>
      </c>
      <c r="D19" s="348">
        <v>382</v>
      </c>
    </row>
    <row r="20" spans="1:4" ht="11.25">
      <c r="A20" s="120" t="s">
        <v>205</v>
      </c>
      <c r="B20" s="348">
        <v>37</v>
      </c>
      <c r="C20" s="342" t="s">
        <v>196</v>
      </c>
      <c r="D20" s="348">
        <v>-324</v>
      </c>
    </row>
    <row r="21" spans="1:4" ht="11.25">
      <c r="A21" s="120" t="s">
        <v>189</v>
      </c>
      <c r="B21" s="348">
        <v>0</v>
      </c>
      <c r="C21" s="342" t="s">
        <v>206</v>
      </c>
      <c r="D21" s="348">
        <f>D7</f>
        <v>480</v>
      </c>
    </row>
    <row r="22" spans="1:4" ht="11.25">
      <c r="A22" s="120"/>
      <c r="B22" s="345"/>
      <c r="C22" s="342" t="s">
        <v>197</v>
      </c>
      <c r="D22" s="348">
        <v>398</v>
      </c>
    </row>
    <row r="23" spans="1:4" ht="11.25">
      <c r="A23" s="120"/>
      <c r="B23" s="348">
        <v>-44</v>
      </c>
      <c r="C23" s="342" t="s">
        <v>198</v>
      </c>
      <c r="D23" s="348">
        <v>-22</v>
      </c>
    </row>
    <row r="24" spans="1:4" ht="11.25">
      <c r="A24" s="120"/>
      <c r="B24" s="345"/>
      <c r="C24" s="342" t="s">
        <v>207</v>
      </c>
      <c r="D24" s="348">
        <v>0</v>
      </c>
    </row>
    <row r="25" spans="1:4" ht="11.25">
      <c r="A25" s="54" t="s">
        <v>187</v>
      </c>
      <c r="B25" s="354">
        <f>SUM(B18:B24)</f>
        <v>292</v>
      </c>
      <c r="C25" s="346" t="s">
        <v>188</v>
      </c>
      <c r="D25" s="354">
        <f>SUM(D18:D24)</f>
        <v>328</v>
      </c>
    </row>
    <row r="26" ht="11.25">
      <c r="A26" s="1"/>
    </row>
  </sheetData>
  <sheetProtection/>
  <mergeCells count="6">
    <mergeCell ref="A2:D2"/>
    <mergeCell ref="A16:D16"/>
    <mergeCell ref="A17:B17"/>
    <mergeCell ref="C17:D17"/>
    <mergeCell ref="A3:B3"/>
    <mergeCell ref="C3:D3"/>
  </mergeCells>
  <printOptions/>
  <pageMargins left="0.787401575" right="0.787401575" top="0.984251969" bottom="0.984251969" header="0.4921259845" footer="0.4921259845"/>
  <pageSetup horizontalDpi="600" verticalDpi="600" orientation="portrait" paperSize="9" r:id="rId1"/>
</worksheet>
</file>

<file path=xl/worksheets/sheet44.xml><?xml version="1.0" encoding="utf-8"?>
<worksheet xmlns="http://schemas.openxmlformats.org/spreadsheetml/2006/main" xmlns:r="http://schemas.openxmlformats.org/officeDocument/2006/relationships">
  <dimension ref="A3:G16"/>
  <sheetViews>
    <sheetView showGridLines="0" zoomScalePageLayoutView="0" workbookViewId="0" topLeftCell="A3">
      <selection activeCell="A3" sqref="A3"/>
    </sheetView>
  </sheetViews>
  <sheetFormatPr defaultColWidth="11.421875" defaultRowHeight="12.75"/>
  <cols>
    <col min="1" max="1" width="33.7109375" style="152" customWidth="1"/>
    <col min="2" max="2" width="9.7109375" style="152" customWidth="1"/>
    <col min="3" max="7" width="9.28125" style="152" customWidth="1"/>
    <col min="8" max="16384" width="11.421875" style="152" customWidth="1"/>
  </cols>
  <sheetData>
    <row r="1" ht="9.75" customHeight="1"/>
    <row r="3" ht="11.25">
      <c r="A3" s="153" t="s">
        <v>404</v>
      </c>
    </row>
    <row r="4" ht="12" customHeight="1"/>
    <row r="5" spans="1:7" ht="11.25">
      <c r="A5" s="640" t="s">
        <v>34</v>
      </c>
      <c r="B5" s="641"/>
      <c r="C5" s="641"/>
      <c r="D5" s="641"/>
      <c r="E5" s="641"/>
      <c r="F5" s="641"/>
      <c r="G5" s="642"/>
    </row>
    <row r="6" spans="1:7" s="153" customFormat="1" ht="11.25">
      <c r="A6" s="300"/>
      <c r="B6" s="279">
        <v>1995</v>
      </c>
      <c r="C6" s="279">
        <v>2000</v>
      </c>
      <c r="D6" s="280">
        <v>2004</v>
      </c>
      <c r="E6" s="280">
        <v>2005</v>
      </c>
      <c r="F6" s="280">
        <v>2006</v>
      </c>
      <c r="G6" s="281">
        <f>F6+1</f>
        <v>2007</v>
      </c>
    </row>
    <row r="7" spans="1:7" ht="11.25">
      <c r="A7" s="282" t="s">
        <v>389</v>
      </c>
      <c r="B7" s="283">
        <v>77.09745477192627</v>
      </c>
      <c r="C7" s="283">
        <v>77.06245969844969</v>
      </c>
      <c r="D7" s="284">
        <v>77.12856731141804</v>
      </c>
      <c r="E7" s="284">
        <v>77.02269027064504</v>
      </c>
      <c r="F7" s="284">
        <v>76.77588640096435</v>
      </c>
      <c r="G7" s="285">
        <v>76.55385978943985</v>
      </c>
    </row>
    <row r="8" spans="1:7" ht="11.25">
      <c r="A8" s="282" t="s">
        <v>234</v>
      </c>
      <c r="B8" s="283">
        <v>1.126978896910244</v>
      </c>
      <c r="C8" s="283">
        <v>1.2175494591045168</v>
      </c>
      <c r="D8" s="284">
        <v>1.3523946924789985</v>
      </c>
      <c r="E8" s="284">
        <v>1.3414686095729043</v>
      </c>
      <c r="F8" s="284">
        <v>1.3759749244003838</v>
      </c>
      <c r="G8" s="285">
        <v>1.3953388264499975</v>
      </c>
    </row>
    <row r="9" spans="1:7" ht="11.25">
      <c r="A9" s="282" t="s">
        <v>386</v>
      </c>
      <c r="B9" s="283">
        <v>7.2556167232152955</v>
      </c>
      <c r="C9" s="283">
        <v>7.6563698883015725</v>
      </c>
      <c r="D9" s="284">
        <v>7.566191522588051</v>
      </c>
      <c r="E9" s="284">
        <v>7.6700255853961</v>
      </c>
      <c r="F9" s="284">
        <v>7.83974422551052</v>
      </c>
      <c r="G9" s="285">
        <v>7.864100447245007</v>
      </c>
    </row>
    <row r="10" spans="1:7" ht="11.25">
      <c r="A10" s="282" t="s">
        <v>387</v>
      </c>
      <c r="B10" s="283">
        <v>3.2765896726781896</v>
      </c>
      <c r="C10" s="283">
        <v>2.7371218527737393</v>
      </c>
      <c r="D10" s="284">
        <v>3.078770646955448</v>
      </c>
      <c r="E10" s="284">
        <v>3.123503872062552</v>
      </c>
      <c r="F10" s="284">
        <v>3.179766517105979</v>
      </c>
      <c r="G10" s="285">
        <v>3.2464674934276365</v>
      </c>
    </row>
    <row r="11" spans="1:7" ht="11.25">
      <c r="A11" s="282" t="s">
        <v>388</v>
      </c>
      <c r="B11" s="283">
        <v>1.635340151774269</v>
      </c>
      <c r="C11" s="283">
        <v>2.3727730702323537</v>
      </c>
      <c r="D11" s="284">
        <v>2.5941445348318624</v>
      </c>
      <c r="E11" s="284">
        <v>2.452417444869479</v>
      </c>
      <c r="F11" s="284">
        <v>2.4263691104577676</v>
      </c>
      <c r="G11" s="285">
        <v>2.4763454797051705</v>
      </c>
    </row>
    <row r="12" spans="1:7" ht="11.25">
      <c r="A12" s="282" t="s">
        <v>60</v>
      </c>
      <c r="B12" s="283">
        <v>9.608019783495726</v>
      </c>
      <c r="C12" s="283">
        <v>8.953726031138117</v>
      </c>
      <c r="D12" s="284">
        <v>8.27993129172758</v>
      </c>
      <c r="E12" s="284">
        <v>8.389894217453936</v>
      </c>
      <c r="F12" s="284">
        <v>8.402258821560977</v>
      </c>
      <c r="G12" s="285">
        <v>8.46388796373232</v>
      </c>
    </row>
    <row r="13" spans="1:7" ht="11.25">
      <c r="A13" s="282" t="s">
        <v>18</v>
      </c>
      <c r="B13" s="286">
        <f aca="true" t="shared" si="0" ref="B13:G13">SUM(B7:B12)</f>
        <v>99.99999999999999</v>
      </c>
      <c r="C13" s="286">
        <f t="shared" si="0"/>
        <v>99.99999999999999</v>
      </c>
      <c r="D13" s="287">
        <f t="shared" si="0"/>
        <v>99.99999999999999</v>
      </c>
      <c r="E13" s="287">
        <f t="shared" si="0"/>
        <v>100.00000000000003</v>
      </c>
      <c r="F13" s="287">
        <f>SUM(F7:F12)</f>
        <v>99.99999999999997</v>
      </c>
      <c r="G13" s="288">
        <f t="shared" si="0"/>
        <v>99.99999999999999</v>
      </c>
    </row>
    <row r="14" ht="11.25">
      <c r="A14" s="152" t="s">
        <v>322</v>
      </c>
    </row>
    <row r="15" ht="11.25">
      <c r="A15" s="152" t="s">
        <v>320</v>
      </c>
    </row>
    <row r="16" ht="11.25">
      <c r="A16" s="152" t="s">
        <v>265</v>
      </c>
    </row>
  </sheetData>
  <sheetProtection/>
  <mergeCells count="1">
    <mergeCell ref="A5:G5"/>
  </mergeCells>
  <printOptions/>
  <pageMargins left="0.787401575" right="0.787401575" top="0.984251969" bottom="0.984251969" header="0.4921259845" footer="0.4921259845"/>
  <pageSetup horizontalDpi="600" verticalDpi="600" orientation="portrait" paperSize="9" r:id="rId1"/>
  <ignoredErrors>
    <ignoredError sqref="B13:G13" formulaRange="1"/>
  </ignoredErrors>
</worksheet>
</file>

<file path=xl/worksheets/sheet45.xml><?xml version="1.0" encoding="utf-8"?>
<worksheet xmlns="http://schemas.openxmlformats.org/spreadsheetml/2006/main" xmlns:r="http://schemas.openxmlformats.org/officeDocument/2006/relationships">
  <dimension ref="A1:G14"/>
  <sheetViews>
    <sheetView showGridLines="0" zoomScalePageLayoutView="0" workbookViewId="0" topLeftCell="A1">
      <selection activeCell="A1" sqref="A1"/>
    </sheetView>
  </sheetViews>
  <sheetFormatPr defaultColWidth="11.421875" defaultRowHeight="12.75"/>
  <cols>
    <col min="1" max="1" width="33.7109375" style="152" customWidth="1"/>
    <col min="2" max="2" width="9.7109375" style="152" customWidth="1"/>
    <col min="3" max="3" width="9.28125" style="152" customWidth="1"/>
    <col min="4" max="4" width="9.140625" style="152" customWidth="1"/>
    <col min="5" max="7" width="9.7109375" style="152" customWidth="1"/>
    <col min="8" max="16384" width="11.421875" style="152" customWidth="1"/>
  </cols>
  <sheetData>
    <row r="1" ht="11.25">
      <c r="A1" s="153" t="s">
        <v>321</v>
      </c>
    </row>
    <row r="2" ht="12" customHeight="1"/>
    <row r="3" spans="1:7" ht="11.25">
      <c r="A3" s="641" t="s">
        <v>34</v>
      </c>
      <c r="B3" s="641"/>
      <c r="C3" s="641"/>
      <c r="D3" s="641"/>
      <c r="E3" s="641"/>
      <c r="F3" s="641"/>
      <c r="G3" s="642"/>
    </row>
    <row r="4" spans="1:7" s="153" customFormat="1" ht="11.25">
      <c r="A4" s="300"/>
      <c r="B4" s="279">
        <v>1995</v>
      </c>
      <c r="C4" s="279">
        <v>2000</v>
      </c>
      <c r="D4" s="280">
        <v>2004</v>
      </c>
      <c r="E4" s="280">
        <v>2005</v>
      </c>
      <c r="F4" s="289">
        <v>2006</v>
      </c>
      <c r="G4" s="281">
        <v>2007</v>
      </c>
    </row>
    <row r="5" spans="1:7" ht="11.25">
      <c r="A5" s="282" t="s">
        <v>389</v>
      </c>
      <c r="B5" s="283">
        <v>92.18027819036566</v>
      </c>
      <c r="C5" s="283">
        <v>92.19838618536038</v>
      </c>
      <c r="D5" s="284">
        <v>92.10456407879907</v>
      </c>
      <c r="E5" s="284">
        <v>91.92053117201402</v>
      </c>
      <c r="F5" s="290">
        <v>91.43535815214159</v>
      </c>
      <c r="G5" s="285">
        <v>91.05455576912071</v>
      </c>
    </row>
    <row r="6" spans="1:7" ht="11.25">
      <c r="A6" s="282" t="s">
        <v>234</v>
      </c>
      <c r="B6" s="283">
        <v>1.148215276212137</v>
      </c>
      <c r="C6" s="283">
        <v>1.1504528793780215</v>
      </c>
      <c r="D6" s="284">
        <v>1.181173620108255</v>
      </c>
      <c r="E6" s="284">
        <v>1.1925170656920978</v>
      </c>
      <c r="F6" s="290">
        <v>1.2647280379689831</v>
      </c>
      <c r="G6" s="285">
        <v>1.3098094854712106</v>
      </c>
    </row>
    <row r="7" spans="1:7" ht="11.25">
      <c r="A7" s="282" t="s">
        <v>386</v>
      </c>
      <c r="B7" s="283">
        <v>2.235930779019174</v>
      </c>
      <c r="C7" s="283">
        <v>2.3813754453199265</v>
      </c>
      <c r="D7" s="284">
        <v>2.4246437607914344</v>
      </c>
      <c r="E7" s="284">
        <v>2.5217088294369012</v>
      </c>
      <c r="F7" s="290">
        <v>2.748526215463675</v>
      </c>
      <c r="G7" s="285">
        <v>2.8689657060913096</v>
      </c>
    </row>
    <row r="8" spans="1:7" ht="11.25">
      <c r="A8" s="282" t="s">
        <v>387</v>
      </c>
      <c r="B8" s="283">
        <v>0.7436030350267059</v>
      </c>
      <c r="C8" s="283">
        <v>0.740170255655412</v>
      </c>
      <c r="D8" s="284">
        <v>0.9818866046888733</v>
      </c>
      <c r="E8" s="284">
        <v>1.0502210888235939</v>
      </c>
      <c r="F8" s="290">
        <v>1.1664493175222372</v>
      </c>
      <c r="G8" s="285">
        <v>1.2527350443650216</v>
      </c>
    </row>
    <row r="9" spans="1:7" ht="11.25">
      <c r="A9" s="282" t="s">
        <v>388</v>
      </c>
      <c r="B9" s="283">
        <v>0.40813339201853205</v>
      </c>
      <c r="C9" s="283">
        <v>0.8726438235405091</v>
      </c>
      <c r="D9" s="284">
        <v>0.8826385433886024</v>
      </c>
      <c r="E9" s="284">
        <v>0.8656574186275461</v>
      </c>
      <c r="F9" s="290">
        <v>0.8894344356750631</v>
      </c>
      <c r="G9" s="285">
        <v>0.9690809870430143</v>
      </c>
    </row>
    <row r="10" spans="1:7" ht="11.25">
      <c r="A10" s="282" t="s">
        <v>60</v>
      </c>
      <c r="B10" s="283">
        <v>3.2838393273577715</v>
      </c>
      <c r="C10" s="283">
        <v>2.656971410745769</v>
      </c>
      <c r="D10" s="284">
        <v>2.4250933922237516</v>
      </c>
      <c r="E10" s="284">
        <v>2.4493644254058378</v>
      </c>
      <c r="F10" s="290">
        <v>2.4955038412284685</v>
      </c>
      <c r="G10" s="285">
        <v>2.5448530079087357</v>
      </c>
    </row>
    <row r="11" spans="1:7" ht="11.25">
      <c r="A11" s="282" t="s">
        <v>18</v>
      </c>
      <c r="B11" s="286">
        <f aca="true" t="shared" si="0" ref="B11:G11">SUM(B5:B10)</f>
        <v>99.99999999999997</v>
      </c>
      <c r="C11" s="286">
        <f t="shared" si="0"/>
        <v>100.00000000000003</v>
      </c>
      <c r="D11" s="284">
        <f t="shared" si="0"/>
        <v>100</v>
      </c>
      <c r="E11" s="284">
        <f t="shared" si="0"/>
        <v>100</v>
      </c>
      <c r="F11" s="290">
        <f t="shared" si="0"/>
        <v>100</v>
      </c>
      <c r="G11" s="285">
        <f t="shared" si="0"/>
        <v>100.00000000000001</v>
      </c>
    </row>
    <row r="12" ht="11.25">
      <c r="A12" s="152" t="s">
        <v>322</v>
      </c>
    </row>
    <row r="13" ht="11.25">
      <c r="A13" s="152" t="s">
        <v>320</v>
      </c>
    </row>
    <row r="14" ht="11.25">
      <c r="A14" s="152" t="s">
        <v>265</v>
      </c>
    </row>
  </sheetData>
  <sheetProtection/>
  <mergeCells count="1">
    <mergeCell ref="A3:G3"/>
  </mergeCells>
  <printOptions/>
  <pageMargins left="0.787401575" right="0.787401575" top="0.984251969" bottom="0.984251969" header="0.4921259845" footer="0.4921259845"/>
  <pageSetup horizontalDpi="600" verticalDpi="600" orientation="portrait" paperSize="9" r:id="rId1"/>
  <ignoredErrors>
    <ignoredError sqref="B11:G11" formulaRange="1"/>
  </ignoredErrors>
</worksheet>
</file>

<file path=xl/worksheets/sheet46.xml><?xml version="1.0" encoding="utf-8"?>
<worksheet xmlns="http://schemas.openxmlformats.org/spreadsheetml/2006/main" xmlns:r="http://schemas.openxmlformats.org/officeDocument/2006/relationships">
  <dimension ref="A1:G14"/>
  <sheetViews>
    <sheetView showGridLines="0" zoomScalePageLayoutView="0" workbookViewId="0" topLeftCell="A1">
      <selection activeCell="A1" sqref="A1:G1"/>
    </sheetView>
  </sheetViews>
  <sheetFormatPr defaultColWidth="11.421875" defaultRowHeight="12.75"/>
  <cols>
    <col min="1" max="1" width="33.7109375" style="152" customWidth="1"/>
    <col min="2" max="2" width="8.57421875" style="152" customWidth="1"/>
    <col min="3" max="3" width="10.57421875" style="152" customWidth="1"/>
    <col min="4" max="4" width="6.7109375" style="152" customWidth="1"/>
    <col min="5" max="7" width="9.7109375" style="152" customWidth="1"/>
    <col min="8" max="16384" width="11.421875" style="152" customWidth="1"/>
  </cols>
  <sheetData>
    <row r="1" spans="1:7" s="153" customFormat="1" ht="24.75" customHeight="1">
      <c r="A1" s="643" t="s">
        <v>411</v>
      </c>
      <c r="B1" s="643"/>
      <c r="C1" s="643"/>
      <c r="D1" s="643"/>
      <c r="E1" s="643"/>
      <c r="F1" s="643"/>
      <c r="G1" s="643"/>
    </row>
    <row r="3" spans="1:7" ht="13.5" customHeight="1">
      <c r="A3" s="641" t="s">
        <v>34</v>
      </c>
      <c r="B3" s="641"/>
      <c r="C3" s="641"/>
      <c r="D3" s="641"/>
      <c r="E3" s="641"/>
      <c r="F3" s="641"/>
      <c r="G3" s="641"/>
    </row>
    <row r="4" spans="1:7" s="153" customFormat="1" ht="11.25">
      <c r="A4" s="300"/>
      <c r="B4" s="279">
        <v>1995</v>
      </c>
      <c r="C4" s="279">
        <v>2000</v>
      </c>
      <c r="D4" s="289">
        <v>2004</v>
      </c>
      <c r="E4" s="280">
        <v>2005</v>
      </c>
      <c r="F4" s="280">
        <v>2006</v>
      </c>
      <c r="G4" s="281">
        <f>F4+1</f>
        <v>2007</v>
      </c>
    </row>
    <row r="5" spans="1:7" ht="11.25">
      <c r="A5" s="282" t="s">
        <v>389</v>
      </c>
      <c r="B5" s="283">
        <v>67.02479727079618</v>
      </c>
      <c r="C5" s="283">
        <v>67.03244048407359</v>
      </c>
      <c r="D5" s="290">
        <v>66.44004350216719</v>
      </c>
      <c r="E5" s="284">
        <v>65.83157704938638</v>
      </c>
      <c r="F5" s="284">
        <v>65.55894167116723</v>
      </c>
      <c r="G5" s="285">
        <v>65.5479027788757</v>
      </c>
    </row>
    <row r="6" spans="1:7" ht="11.25">
      <c r="A6" s="282" t="s">
        <v>234</v>
      </c>
      <c r="B6" s="283">
        <v>1.1680221745560402</v>
      </c>
      <c r="C6" s="283">
        <v>1.2617250250890413</v>
      </c>
      <c r="D6" s="290">
        <v>1.615930249916556</v>
      </c>
      <c r="E6" s="284">
        <v>1.597545643032528</v>
      </c>
      <c r="F6" s="284">
        <v>1.6738358459687093</v>
      </c>
      <c r="G6" s="285">
        <v>1.7170269744492255</v>
      </c>
    </row>
    <row r="7" spans="1:7" ht="11.25">
      <c r="A7" s="282" t="s">
        <v>386</v>
      </c>
      <c r="B7" s="283">
        <v>11.801012331416928</v>
      </c>
      <c r="C7" s="283">
        <v>12.272679062970388</v>
      </c>
      <c r="D7" s="290">
        <v>11.653853906812614</v>
      </c>
      <c r="E7" s="284">
        <v>11.748699198351627</v>
      </c>
      <c r="F7" s="284">
        <v>11.669899121775593</v>
      </c>
      <c r="G7" s="285">
        <v>11.45569011629871</v>
      </c>
    </row>
    <row r="8" spans="1:7" ht="11.25">
      <c r="A8" s="282" t="s">
        <v>387</v>
      </c>
      <c r="B8" s="283">
        <v>6.123285029245738</v>
      </c>
      <c r="C8" s="283">
        <v>4.7879049930382225</v>
      </c>
      <c r="D8" s="290">
        <v>5.244941753566073</v>
      </c>
      <c r="E8" s="284">
        <v>5.168376547162199</v>
      </c>
      <c r="F8" s="284">
        <v>5.154030659953485</v>
      </c>
      <c r="G8" s="285">
        <v>5.092572481346417</v>
      </c>
    </row>
    <row r="9" spans="1:7" ht="11.25">
      <c r="A9" s="282" t="s">
        <v>388</v>
      </c>
      <c r="B9" s="283">
        <v>2.9861483984625394</v>
      </c>
      <c r="C9" s="283">
        <v>3.765524647949602</v>
      </c>
      <c r="D9" s="290">
        <v>4.215477317027565</v>
      </c>
      <c r="E9" s="284">
        <v>3.9539811444260495</v>
      </c>
      <c r="F9" s="284">
        <v>3.8635893595994517</v>
      </c>
      <c r="G9" s="285">
        <v>3.8706460688984</v>
      </c>
    </row>
    <row r="10" spans="1:7" ht="11.25">
      <c r="A10" s="282" t="s">
        <v>60</v>
      </c>
      <c r="B10" s="283">
        <v>10.896734795522597</v>
      </c>
      <c r="C10" s="283">
        <v>10.879725786879149</v>
      </c>
      <c r="D10" s="290">
        <v>10.829753270509986</v>
      </c>
      <c r="E10" s="284">
        <v>11.699820417641234</v>
      </c>
      <c r="F10" s="284">
        <v>12.079703341535533</v>
      </c>
      <c r="G10" s="285">
        <v>12.31616158013154</v>
      </c>
    </row>
    <row r="11" spans="1:7" ht="11.25">
      <c r="A11" s="282" t="s">
        <v>18</v>
      </c>
      <c r="B11" s="286">
        <f aca="true" t="shared" si="0" ref="B11:G11">SUM(B5:B10)</f>
        <v>100.00000000000003</v>
      </c>
      <c r="C11" s="286">
        <f t="shared" si="0"/>
        <v>99.99999999999999</v>
      </c>
      <c r="D11" s="292">
        <f t="shared" si="0"/>
        <v>99.99999999999997</v>
      </c>
      <c r="E11" s="287">
        <f t="shared" si="0"/>
        <v>100.00000000000003</v>
      </c>
      <c r="F11" s="287">
        <f t="shared" si="0"/>
        <v>100.00000000000001</v>
      </c>
      <c r="G11" s="288">
        <f t="shared" si="0"/>
        <v>99.99999999999999</v>
      </c>
    </row>
    <row r="12" ht="11.25">
      <c r="A12" s="152" t="s">
        <v>322</v>
      </c>
    </row>
    <row r="13" ht="11.25">
      <c r="A13" s="152" t="s">
        <v>320</v>
      </c>
    </row>
    <row r="14" ht="11.25">
      <c r="A14" s="152" t="s">
        <v>265</v>
      </c>
    </row>
  </sheetData>
  <sheetProtection/>
  <mergeCells count="2">
    <mergeCell ref="A3:G3"/>
    <mergeCell ref="A1:G1"/>
  </mergeCells>
  <printOptions/>
  <pageMargins left="0.787401575" right="0.787401575" top="0.984251969" bottom="0.984251969" header="0.4921259845" footer="0.4921259845"/>
  <pageSetup horizontalDpi="600" verticalDpi="600" orientation="portrait" paperSize="9" r:id="rId1"/>
  <ignoredErrors>
    <ignoredError sqref="B11:G11" formulaRange="1"/>
  </ignoredErrors>
</worksheet>
</file>

<file path=xl/worksheets/sheet47.xml><?xml version="1.0" encoding="utf-8"?>
<worksheet xmlns="http://schemas.openxmlformats.org/spreadsheetml/2006/main" xmlns:r="http://schemas.openxmlformats.org/officeDocument/2006/relationships">
  <dimension ref="A1:G14"/>
  <sheetViews>
    <sheetView zoomScalePageLayoutView="0" workbookViewId="0" topLeftCell="A1">
      <selection activeCell="A1" sqref="A1:G1"/>
    </sheetView>
  </sheetViews>
  <sheetFormatPr defaultColWidth="11.421875" defaultRowHeight="12.75"/>
  <cols>
    <col min="1" max="1" width="32.28125" style="6" customWidth="1"/>
    <col min="2" max="2" width="9.7109375" style="6" customWidth="1"/>
    <col min="3" max="7" width="8.28125" style="6" customWidth="1"/>
    <col min="8" max="16384" width="11.421875" style="6" customWidth="1"/>
  </cols>
  <sheetData>
    <row r="1" spans="1:7" ht="16.5" customHeight="1">
      <c r="A1" s="644" t="s">
        <v>262</v>
      </c>
      <c r="B1" s="644"/>
      <c r="C1" s="644"/>
      <c r="D1" s="644"/>
      <c r="E1" s="644"/>
      <c r="F1" s="644"/>
      <c r="G1" s="644"/>
    </row>
    <row r="2" ht="12" customHeight="1"/>
    <row r="3" spans="1:7" ht="11.25">
      <c r="A3" s="605" t="s">
        <v>34</v>
      </c>
      <c r="B3" s="608"/>
      <c r="C3" s="608"/>
      <c r="D3" s="605"/>
      <c r="E3" s="605"/>
      <c r="F3" s="605"/>
      <c r="G3" s="645"/>
    </row>
    <row r="4" spans="1:7" s="10" customFormat="1" ht="11.25">
      <c r="A4" s="300"/>
      <c r="B4" s="293">
        <v>1995</v>
      </c>
      <c r="C4" s="293">
        <v>2000</v>
      </c>
      <c r="D4" s="120">
        <v>2004</v>
      </c>
      <c r="E4" s="120">
        <v>2005</v>
      </c>
      <c r="F4" s="120">
        <f>E4+1</f>
        <v>2006</v>
      </c>
      <c r="G4" s="355">
        <f>F4+1</f>
        <v>2007</v>
      </c>
    </row>
    <row r="5" spans="1:7" ht="11.25">
      <c r="A5" s="282" t="s">
        <v>389</v>
      </c>
      <c r="B5" s="291">
        <v>61.65308573864215</v>
      </c>
      <c r="C5" s="291">
        <v>65.10862469493604</v>
      </c>
      <c r="D5" s="294">
        <v>67.24495296845086</v>
      </c>
      <c r="E5" s="294">
        <v>67.52333486095257</v>
      </c>
      <c r="F5" s="294">
        <v>67.49754494519667</v>
      </c>
      <c r="G5" s="295">
        <v>67.59010220107137</v>
      </c>
    </row>
    <row r="6" spans="1:7" ht="11.25">
      <c r="A6" s="282" t="s">
        <v>234</v>
      </c>
      <c r="B6" s="291">
        <v>1.176371649246568</v>
      </c>
      <c r="C6" s="291">
        <v>1.4789481046358302</v>
      </c>
      <c r="D6" s="294">
        <v>1.571596494800139</v>
      </c>
      <c r="E6" s="294">
        <v>1.5227239524725975</v>
      </c>
      <c r="F6" s="294">
        <v>1.4302987173536876</v>
      </c>
      <c r="G6" s="295">
        <v>1.3689640655636108</v>
      </c>
    </row>
    <row r="7" spans="1:7" ht="11.25">
      <c r="A7" s="282" t="s">
        <v>386</v>
      </c>
      <c r="B7" s="291">
        <v>12.74677987912538</v>
      </c>
      <c r="C7" s="291">
        <v>11.970916243559648</v>
      </c>
      <c r="D7" s="294">
        <v>11.178557286234977</v>
      </c>
      <c r="E7" s="294">
        <v>11.206552151179135</v>
      </c>
      <c r="F7" s="294">
        <v>11.438017490171093</v>
      </c>
      <c r="G7" s="295">
        <v>11.351346627398783</v>
      </c>
    </row>
    <row r="8" spans="1:7" ht="11.25">
      <c r="A8" s="282" t="s">
        <v>387</v>
      </c>
      <c r="B8" s="291">
        <v>5.212714260355226</v>
      </c>
      <c r="C8" s="291">
        <v>4.099992050241771</v>
      </c>
      <c r="D8" s="294">
        <v>3.923327193329778</v>
      </c>
      <c r="E8" s="294">
        <v>3.9980046773955884</v>
      </c>
      <c r="F8" s="294">
        <v>3.8601356527261417</v>
      </c>
      <c r="G8" s="295">
        <v>3.7960434806111847</v>
      </c>
    </row>
    <row r="9" spans="1:7" ht="11.25">
      <c r="A9" s="282" t="s">
        <v>388</v>
      </c>
      <c r="B9" s="291">
        <v>2.2585674782585086</v>
      </c>
      <c r="C9" s="291">
        <v>3.100138815046324</v>
      </c>
      <c r="D9" s="294">
        <v>2.7774131724123774</v>
      </c>
      <c r="E9" s="294">
        <v>2.598868299641969</v>
      </c>
      <c r="F9" s="294">
        <v>2.4420635754949007</v>
      </c>
      <c r="G9" s="295">
        <v>2.362154367978937</v>
      </c>
    </row>
    <row r="10" spans="1:7" ht="11.25">
      <c r="A10" s="282" t="s">
        <v>60</v>
      </c>
      <c r="B10" s="291">
        <v>16.95248099437217</v>
      </c>
      <c r="C10" s="291">
        <v>14.241380091580394</v>
      </c>
      <c r="D10" s="294">
        <v>13.30415288477187</v>
      </c>
      <c r="E10" s="294">
        <v>13.150516058358145</v>
      </c>
      <c r="F10" s="294">
        <v>13.331939619057515</v>
      </c>
      <c r="G10" s="295">
        <v>13.531389257376114</v>
      </c>
    </row>
    <row r="11" spans="1:7" ht="11.25">
      <c r="A11" s="282" t="s">
        <v>18</v>
      </c>
      <c r="B11" s="296">
        <f aca="true" t="shared" si="0" ref="B11:G11">SUM(B5:B10)</f>
        <v>100</v>
      </c>
      <c r="C11" s="296">
        <f t="shared" si="0"/>
        <v>100</v>
      </c>
      <c r="D11" s="297">
        <f t="shared" si="0"/>
        <v>100</v>
      </c>
      <c r="E11" s="297">
        <f t="shared" si="0"/>
        <v>100.00000000000001</v>
      </c>
      <c r="F11" s="297">
        <f t="shared" si="0"/>
        <v>100</v>
      </c>
      <c r="G11" s="298">
        <f t="shared" si="0"/>
        <v>100.00000000000001</v>
      </c>
    </row>
    <row r="12" ht="11.25">
      <c r="A12" s="6" t="s">
        <v>323</v>
      </c>
    </row>
    <row r="13" ht="11.25">
      <c r="A13" s="6" t="s">
        <v>324</v>
      </c>
    </row>
    <row r="14" ht="11.25">
      <c r="A14" s="6" t="s">
        <v>265</v>
      </c>
    </row>
  </sheetData>
  <sheetProtection/>
  <mergeCells count="2">
    <mergeCell ref="A1:G1"/>
    <mergeCell ref="A3:G3"/>
  </mergeCells>
  <printOptions/>
  <pageMargins left="0.787401575" right="0.787401575" top="0.984251969" bottom="0.984251969" header="0.4921259845" footer="0.4921259845"/>
  <pageSetup horizontalDpi="600" verticalDpi="600" orientation="portrait" paperSize="9" r:id="rId1"/>
  <ignoredErrors>
    <ignoredError sqref="B11:C11 D11:E11" formulaRange="1"/>
  </ignoredErrors>
</worksheet>
</file>

<file path=xl/worksheets/sheet48.xml><?xml version="1.0" encoding="utf-8"?>
<worksheet xmlns="http://schemas.openxmlformats.org/spreadsheetml/2006/main" xmlns:r="http://schemas.openxmlformats.org/officeDocument/2006/relationships">
  <dimension ref="A2:N10"/>
  <sheetViews>
    <sheetView zoomScalePageLayoutView="0" workbookViewId="0" topLeftCell="A2">
      <selection activeCell="A2" sqref="A2"/>
    </sheetView>
  </sheetViews>
  <sheetFormatPr defaultColWidth="11.421875" defaultRowHeight="12.75"/>
  <cols>
    <col min="1" max="1" width="21.57421875" style="309" customWidth="1"/>
    <col min="2" max="16384" width="11.421875" style="309" customWidth="1"/>
  </cols>
  <sheetData>
    <row r="2" ht="11.25">
      <c r="A2" s="356" t="s">
        <v>405</v>
      </c>
    </row>
    <row r="4" spans="1:14" ht="11.25">
      <c r="A4" s="357"/>
      <c r="B4" s="358">
        <v>1995</v>
      </c>
      <c r="C4" s="358">
        <v>1996</v>
      </c>
      <c r="D4" s="358">
        <v>1997</v>
      </c>
      <c r="E4" s="358">
        <v>1998</v>
      </c>
      <c r="F4" s="358">
        <v>1999</v>
      </c>
      <c r="G4" s="358">
        <v>2000</v>
      </c>
      <c r="H4" s="358">
        <v>2001</v>
      </c>
      <c r="I4" s="358">
        <v>2002</v>
      </c>
      <c r="J4" s="358">
        <v>2003</v>
      </c>
      <c r="K4" s="358">
        <v>2004</v>
      </c>
      <c r="L4" s="358">
        <v>2005</v>
      </c>
      <c r="M4" s="358">
        <v>2006</v>
      </c>
      <c r="N4" s="358">
        <v>2007</v>
      </c>
    </row>
    <row r="5" spans="1:14" ht="11.25">
      <c r="A5" s="359" t="s">
        <v>240</v>
      </c>
      <c r="B5" s="360">
        <v>0.032838393273577675</v>
      </c>
      <c r="C5" s="360">
        <v>0.03402471473227602</v>
      </c>
      <c r="D5" s="360">
        <v>0.03237338790841703</v>
      </c>
      <c r="E5" s="360">
        <v>0.029674428368271204</v>
      </c>
      <c r="F5" s="360">
        <v>0.029283696572615123</v>
      </c>
      <c r="G5" s="360">
        <v>0.02656971410745738</v>
      </c>
      <c r="H5" s="360">
        <v>0.026345034967317</v>
      </c>
      <c r="I5" s="360">
        <v>0.024692485182515173</v>
      </c>
      <c r="J5" s="360">
        <v>0.02416086547023337</v>
      </c>
      <c r="K5" s="360">
        <v>0.024250933922237514</v>
      </c>
      <c r="L5" s="360">
        <v>0.02449364425405838</v>
      </c>
      <c r="M5" s="360">
        <v>0.024955038412284677</v>
      </c>
      <c r="N5" s="360">
        <v>0.02544853007908733</v>
      </c>
    </row>
    <row r="6" spans="1:14" ht="11.25">
      <c r="A6" s="359" t="s">
        <v>241</v>
      </c>
      <c r="B6" s="360">
        <v>0.10896734795522596</v>
      </c>
      <c r="C6" s="360">
        <v>0.10359343566342943</v>
      </c>
      <c r="D6" s="360">
        <v>0.1046532103551949</v>
      </c>
      <c r="E6" s="360">
        <v>0.10272264455311104</v>
      </c>
      <c r="F6" s="360">
        <v>0.10340582484525805</v>
      </c>
      <c r="G6" s="360">
        <v>0.10879725786879156</v>
      </c>
      <c r="H6" s="360">
        <v>0.10719349513669876</v>
      </c>
      <c r="I6" s="360">
        <v>0.10962428634391827</v>
      </c>
      <c r="J6" s="360">
        <v>0.10653384444464982</v>
      </c>
      <c r="K6" s="360">
        <v>0.10829753270510001</v>
      </c>
      <c r="L6" s="360">
        <v>0.11699820417641224</v>
      </c>
      <c r="M6" s="360">
        <v>0.12079703341535526</v>
      </c>
      <c r="N6" s="360">
        <v>0.12316161580131543</v>
      </c>
    </row>
    <row r="7" spans="1:14" ht="11.25">
      <c r="A7" s="359" t="s">
        <v>242</v>
      </c>
      <c r="B7" s="360">
        <v>0.16952480994372168</v>
      </c>
      <c r="C7" s="360">
        <v>0.16145644722071636</v>
      </c>
      <c r="D7" s="360">
        <v>0.15768942126949032</v>
      </c>
      <c r="E7" s="360">
        <v>0.16029730394076078</v>
      </c>
      <c r="F7" s="360">
        <v>0.1561213915307813</v>
      </c>
      <c r="G7" s="360">
        <v>0.14241380091580394</v>
      </c>
      <c r="H7" s="360">
        <v>0.14181328351427067</v>
      </c>
      <c r="I7" s="360">
        <v>0.13494965804715373</v>
      </c>
      <c r="J7" s="360">
        <v>0.1359617961677985</v>
      </c>
      <c r="K7" s="360">
        <v>0.1330415288477187</v>
      </c>
      <c r="L7" s="360">
        <v>0.13150516058358144</v>
      </c>
      <c r="M7" s="360">
        <v>0.13331939619057515</v>
      </c>
      <c r="N7" s="360">
        <v>0.13531389257376114</v>
      </c>
    </row>
    <row r="8" spans="1:14" ht="11.25">
      <c r="A8" s="359" t="s">
        <v>243</v>
      </c>
      <c r="B8" s="360">
        <v>0.09608019783495725</v>
      </c>
      <c r="C8" s="360">
        <v>0.09280337155033064</v>
      </c>
      <c r="D8" s="360">
        <v>0.09121568668049004</v>
      </c>
      <c r="E8" s="360">
        <v>0.0900343410839789</v>
      </c>
      <c r="F8" s="360">
        <v>0.09052321368806435</v>
      </c>
      <c r="G8" s="360">
        <v>0.08953726031138122</v>
      </c>
      <c r="H8" s="360">
        <v>0.08996695763033047</v>
      </c>
      <c r="I8" s="360">
        <v>0.08629835151958322</v>
      </c>
      <c r="J8" s="360">
        <v>0.08380197451650549</v>
      </c>
      <c r="K8" s="360">
        <v>0.08279931291727587</v>
      </c>
      <c r="L8" s="360">
        <v>0.0838989421745393</v>
      </c>
      <c r="M8" s="360">
        <v>0.08402258821560976</v>
      </c>
      <c r="N8" s="360">
        <v>0.0846388796373232</v>
      </c>
    </row>
    <row r="9" spans="1:12" ht="11.25">
      <c r="A9" s="309" t="s">
        <v>265</v>
      </c>
      <c r="L9" s="361"/>
    </row>
    <row r="10" ht="11.25">
      <c r="L10" s="361"/>
    </row>
  </sheetData>
  <sheetProtection/>
  <printOptions/>
  <pageMargins left="0.787401575" right="0.787401575" top="0.984251969" bottom="0.984251969" header="0.4921259845" footer="0.4921259845"/>
  <pageSetup horizontalDpi="600" verticalDpi="600" orientation="portrait" paperSize="9" r:id="rId1"/>
</worksheet>
</file>

<file path=xl/worksheets/sheet49.xml><?xml version="1.0" encoding="utf-8"?>
<worksheet xmlns="http://schemas.openxmlformats.org/spreadsheetml/2006/main" xmlns:r="http://schemas.openxmlformats.org/officeDocument/2006/relationships">
  <dimension ref="A1:N41"/>
  <sheetViews>
    <sheetView showGridLines="0" zoomScalePageLayoutView="0" workbookViewId="0" topLeftCell="A1">
      <selection activeCell="A1" sqref="A1"/>
    </sheetView>
  </sheetViews>
  <sheetFormatPr defaultColWidth="5.8515625" defaultRowHeight="19.5" customHeight="1"/>
  <cols>
    <col min="1" max="1" width="41.00390625" style="364" customWidth="1"/>
    <col min="2" max="14" width="7.7109375" style="364" customWidth="1"/>
    <col min="15" max="16384" width="5.8515625" style="364" customWidth="1"/>
  </cols>
  <sheetData>
    <row r="1" ht="13.5" customHeight="1">
      <c r="A1" s="363" t="s">
        <v>414</v>
      </c>
    </row>
    <row r="2" spans="1:14" ht="13.5" customHeight="1">
      <c r="A2" s="363" t="s">
        <v>415</v>
      </c>
      <c r="N2" s="365"/>
    </row>
    <row r="3" ht="13.5" customHeight="1"/>
    <row r="4" spans="1:14" ht="13.5" customHeight="1">
      <c r="A4" s="646" t="s">
        <v>416</v>
      </c>
      <c r="B4" s="646"/>
      <c r="C4" s="646"/>
      <c r="D4" s="646"/>
      <c r="E4" s="646"/>
      <c r="F4" s="646"/>
      <c r="G4" s="646"/>
      <c r="H4" s="646"/>
      <c r="I4" s="646"/>
      <c r="J4" s="646"/>
      <c r="K4" s="646"/>
      <c r="L4" s="646"/>
      <c r="M4" s="646"/>
      <c r="N4" s="647"/>
    </row>
    <row r="5" spans="1:14" ht="19.5" customHeight="1">
      <c r="A5" s="366"/>
      <c r="B5" s="366">
        <v>1995</v>
      </c>
      <c r="C5" s="366">
        <v>1996</v>
      </c>
      <c r="D5" s="366">
        <v>1997</v>
      </c>
      <c r="E5" s="366">
        <v>1998</v>
      </c>
      <c r="F5" s="366">
        <v>1999</v>
      </c>
      <c r="G5" s="366">
        <v>2000</v>
      </c>
      <c r="H5" s="366">
        <v>2001</v>
      </c>
      <c r="I5" s="366">
        <v>2002</v>
      </c>
      <c r="J5" s="366">
        <v>2003</v>
      </c>
      <c r="K5" s="366">
        <v>2004</v>
      </c>
      <c r="L5" s="366">
        <v>2005</v>
      </c>
      <c r="M5" s="366">
        <v>2006</v>
      </c>
      <c r="N5" s="366">
        <v>2007</v>
      </c>
    </row>
    <row r="6" spans="1:14" s="365" customFormat="1" ht="30" customHeight="1">
      <c r="A6" s="367" t="s">
        <v>417</v>
      </c>
      <c r="B6" s="368">
        <v>47624.74739358557</v>
      </c>
      <c r="C6" s="368">
        <v>48989.8452299384</v>
      </c>
      <c r="D6" s="368">
        <v>49550.78912944874</v>
      </c>
      <c r="E6" s="368">
        <v>50575.526957910944</v>
      </c>
      <c r="F6" s="368">
        <v>51312.58163543236</v>
      </c>
      <c r="G6" s="368">
        <v>52668.60018936722</v>
      </c>
      <c r="H6" s="368">
        <v>54763.08824360433</v>
      </c>
      <c r="I6" s="368">
        <v>58024.035041046795</v>
      </c>
      <c r="J6" s="368">
        <v>61501.71920410983</v>
      </c>
      <c r="K6" s="368">
        <v>64390.10147311809</v>
      </c>
      <c r="L6" s="368">
        <v>67579.83046959795</v>
      </c>
      <c r="M6" s="368">
        <v>69940.99122226614</v>
      </c>
      <c r="N6" s="368">
        <v>72653.97589954859</v>
      </c>
    </row>
    <row r="7" spans="1:14" s="365" customFormat="1" ht="4.5" customHeight="1">
      <c r="A7" s="369"/>
      <c r="B7" s="369"/>
      <c r="C7" s="369"/>
      <c r="D7" s="369"/>
      <c r="E7" s="369"/>
      <c r="F7" s="369"/>
      <c r="G7" s="369"/>
      <c r="H7" s="369"/>
      <c r="I7" s="369"/>
      <c r="J7" s="369"/>
      <c r="K7" s="369"/>
      <c r="L7" s="369"/>
      <c r="M7" s="369"/>
      <c r="N7" s="369"/>
    </row>
    <row r="8" spans="1:14" s="365" customFormat="1" ht="18" customHeight="1">
      <c r="A8" s="370" t="s">
        <v>418</v>
      </c>
      <c r="B8" s="369">
        <v>35466.87403977159</v>
      </c>
      <c r="C8" s="369">
        <v>36514.334003943484</v>
      </c>
      <c r="D8" s="369">
        <v>36864.36791378654</v>
      </c>
      <c r="E8" s="369">
        <v>38517.5259684919</v>
      </c>
      <c r="F8" s="369">
        <v>39579.17693922802</v>
      </c>
      <c r="G8" s="369">
        <v>40802.36039143326</v>
      </c>
      <c r="H8" s="369">
        <v>42566.75894513711</v>
      </c>
      <c r="I8" s="369">
        <v>45095.312629074644</v>
      </c>
      <c r="J8" s="369">
        <v>47850.50370317333</v>
      </c>
      <c r="K8" s="369">
        <v>50102.61416262667</v>
      </c>
      <c r="L8" s="369">
        <v>52431.205531600004</v>
      </c>
      <c r="M8" s="369">
        <v>54234.5242684</v>
      </c>
      <c r="N8" s="369">
        <v>56352.494253473684</v>
      </c>
    </row>
    <row r="9" spans="1:14" s="365" customFormat="1" ht="16.5" customHeight="1">
      <c r="A9" s="370" t="s">
        <v>419</v>
      </c>
      <c r="B9" s="369">
        <v>12157.873353813975</v>
      </c>
      <c r="C9" s="369">
        <v>12475.511225994918</v>
      </c>
      <c r="D9" s="369">
        <v>12686.421215662203</v>
      </c>
      <c r="E9" s="369">
        <v>12058.000989419044</v>
      </c>
      <c r="F9" s="369">
        <v>11733.404696204347</v>
      </c>
      <c r="G9" s="369">
        <v>11866.239797933955</v>
      </c>
      <c r="H9" s="369">
        <v>12196.329298467219</v>
      </c>
      <c r="I9" s="369">
        <v>12928.72241197215</v>
      </c>
      <c r="J9" s="369">
        <v>13651.215500936505</v>
      </c>
      <c r="K9" s="369">
        <v>14287.487310491422</v>
      </c>
      <c r="L9" s="369">
        <v>15148.624937997945</v>
      </c>
      <c r="M9" s="369">
        <v>15706.466953866144</v>
      </c>
      <c r="N9" s="369">
        <v>16301.481646074899</v>
      </c>
    </row>
    <row r="10" spans="1:14" s="365" customFormat="1" ht="4.5" customHeight="1">
      <c r="A10" s="369"/>
      <c r="B10" s="369"/>
      <c r="C10" s="369"/>
      <c r="D10" s="369"/>
      <c r="E10" s="369"/>
      <c r="F10" s="369"/>
      <c r="G10" s="369"/>
      <c r="H10" s="369"/>
      <c r="I10" s="369"/>
      <c r="J10" s="369"/>
      <c r="K10" s="369"/>
      <c r="L10" s="369"/>
      <c r="M10" s="369"/>
      <c r="N10" s="369"/>
    </row>
    <row r="11" spans="1:14" s="365" customFormat="1" ht="4.5" customHeight="1">
      <c r="A11" s="371"/>
      <c r="B11" s="369"/>
      <c r="C11" s="369"/>
      <c r="D11" s="369"/>
      <c r="E11" s="369"/>
      <c r="F11" s="369"/>
      <c r="G11" s="369"/>
      <c r="H11" s="369"/>
      <c r="I11" s="369"/>
      <c r="J11" s="369"/>
      <c r="K11" s="369"/>
      <c r="L11" s="369"/>
      <c r="M11" s="369"/>
      <c r="N11" s="369"/>
    </row>
    <row r="12" spans="1:14" s="365" customFormat="1" ht="4.5" customHeight="1">
      <c r="A12" s="372"/>
      <c r="B12" s="372"/>
      <c r="C12" s="372"/>
      <c r="D12" s="372"/>
      <c r="E12" s="372"/>
      <c r="F12" s="372"/>
      <c r="G12" s="372"/>
      <c r="H12" s="372"/>
      <c r="I12" s="372"/>
      <c r="J12" s="372"/>
      <c r="K12" s="372"/>
      <c r="L12" s="372"/>
      <c r="M12" s="372"/>
      <c r="N12" s="372"/>
    </row>
    <row r="13" spans="1:14" s="365" customFormat="1" ht="4.5" customHeight="1">
      <c r="A13" s="372"/>
      <c r="B13" s="372"/>
      <c r="C13" s="372"/>
      <c r="D13" s="372"/>
      <c r="E13" s="372"/>
      <c r="F13" s="372"/>
      <c r="G13" s="372"/>
      <c r="H13" s="372"/>
      <c r="I13" s="372"/>
      <c r="J13" s="372"/>
      <c r="K13" s="372"/>
      <c r="L13" s="372"/>
      <c r="M13" s="372"/>
      <c r="N13" s="372"/>
    </row>
    <row r="14" spans="1:14" s="365" customFormat="1" ht="4.5" customHeight="1">
      <c r="A14" s="373"/>
      <c r="B14" s="373"/>
      <c r="C14" s="373"/>
      <c r="D14" s="373"/>
      <c r="E14" s="373"/>
      <c r="F14" s="373"/>
      <c r="G14" s="373"/>
      <c r="H14" s="373"/>
      <c r="I14" s="373"/>
      <c r="J14" s="373"/>
      <c r="K14" s="373"/>
      <c r="L14" s="373"/>
      <c r="M14" s="373"/>
      <c r="N14" s="373"/>
    </row>
    <row r="15" spans="1:14" s="365" customFormat="1" ht="19.5" customHeight="1">
      <c r="A15" s="368" t="s">
        <v>420</v>
      </c>
      <c r="B15" s="368">
        <v>26756.382896196203</v>
      </c>
      <c r="C15" s="368">
        <v>27299.111893792353</v>
      </c>
      <c r="D15" s="368">
        <v>27729.59807652444</v>
      </c>
      <c r="E15" s="368">
        <v>28754.004538756937</v>
      </c>
      <c r="F15" s="368">
        <v>29818.301549784686</v>
      </c>
      <c r="G15" s="368">
        <v>31222.715288058513</v>
      </c>
      <c r="H15" s="368">
        <v>32961.15311079615</v>
      </c>
      <c r="I15" s="368">
        <v>35406.58408314957</v>
      </c>
      <c r="J15" s="368">
        <v>37963.11781566069</v>
      </c>
      <c r="K15" s="368">
        <v>39643.28798989398</v>
      </c>
      <c r="L15" s="368">
        <v>40907.66896188955</v>
      </c>
      <c r="M15" s="368">
        <v>42727.215465176596</v>
      </c>
      <c r="N15" s="368">
        <v>45062.455000642614</v>
      </c>
    </row>
    <row r="16" spans="1:14" s="365" customFormat="1" ht="19.5" customHeight="1">
      <c r="A16" s="369" t="s">
        <v>421</v>
      </c>
      <c r="B16" s="369">
        <v>12984.030456411181</v>
      </c>
      <c r="C16" s="369">
        <v>13184.967021519726</v>
      </c>
      <c r="D16" s="369">
        <v>13482.634209861328</v>
      </c>
      <c r="E16" s="369">
        <v>13977.35079761741</v>
      </c>
      <c r="F16" s="369">
        <v>14499.845146462121</v>
      </c>
      <c r="G16" s="369">
        <v>15191.43634469721</v>
      </c>
      <c r="H16" s="369">
        <v>15742.79820251332</v>
      </c>
      <c r="I16" s="369">
        <v>16818.986482306515</v>
      </c>
      <c r="J16" s="369">
        <v>17940.63268109291</v>
      </c>
      <c r="K16" s="369">
        <v>18475.229875577654</v>
      </c>
      <c r="L16" s="369">
        <v>19068.460335774853</v>
      </c>
      <c r="M16" s="369">
        <v>19862.964361393344</v>
      </c>
      <c r="N16" s="369">
        <v>20908.88104244601</v>
      </c>
    </row>
    <row r="17" spans="1:14" s="365" customFormat="1" ht="19.5" customHeight="1">
      <c r="A17" s="369" t="s">
        <v>422</v>
      </c>
      <c r="B17" s="369">
        <v>5177.322265871163</v>
      </c>
      <c r="C17" s="369">
        <v>5343.893708413134</v>
      </c>
      <c r="D17" s="369">
        <v>5303.172576540259</v>
      </c>
      <c r="E17" s="369">
        <v>5546.520371748604</v>
      </c>
      <c r="F17" s="369">
        <v>5915.60362777799</v>
      </c>
      <c r="G17" s="369">
        <v>6293.975321524426</v>
      </c>
      <c r="H17" s="369">
        <v>6668.89357405817</v>
      </c>
      <c r="I17" s="369">
        <v>7312.031688877505</v>
      </c>
      <c r="J17" s="369">
        <v>7898.577867260552</v>
      </c>
      <c r="K17" s="369">
        <v>8415.86042131499</v>
      </c>
      <c r="L17" s="369">
        <v>8854.529816255663</v>
      </c>
      <c r="M17" s="369">
        <v>9456.974023929246</v>
      </c>
      <c r="N17" s="369">
        <v>10248.643480913894</v>
      </c>
    </row>
    <row r="18" spans="1:14" s="365" customFormat="1" ht="19.5" customHeight="1">
      <c r="A18" s="369" t="s">
        <v>423</v>
      </c>
      <c r="B18" s="369">
        <v>2697.177865154428</v>
      </c>
      <c r="C18" s="369">
        <v>2765.950407941661</v>
      </c>
      <c r="D18" s="369">
        <v>2761.8872598995267</v>
      </c>
      <c r="E18" s="369">
        <v>2866.94236748422</v>
      </c>
      <c r="F18" s="369">
        <v>3055.4011278377384</v>
      </c>
      <c r="G18" s="369">
        <v>3249.171234690117</v>
      </c>
      <c r="H18" s="369">
        <v>3340.844905502822</v>
      </c>
      <c r="I18" s="369">
        <v>3655.384262643652</v>
      </c>
      <c r="J18" s="369">
        <v>4023.5562120815034</v>
      </c>
      <c r="K18" s="369">
        <v>4298.733398857784</v>
      </c>
      <c r="L18" s="369">
        <v>4564.471816800887</v>
      </c>
      <c r="M18" s="369">
        <v>4916.13758628112</v>
      </c>
      <c r="N18" s="369">
        <v>5369.444676101427</v>
      </c>
    </row>
    <row r="19" spans="1:14" s="365" customFormat="1" ht="19.5" customHeight="1">
      <c r="A19" s="369" t="s">
        <v>424</v>
      </c>
      <c r="B19" s="369">
        <v>2105.2864928228214</v>
      </c>
      <c r="C19" s="369">
        <v>2176.0203621620517</v>
      </c>
      <c r="D19" s="369">
        <v>2130.9678769190145</v>
      </c>
      <c r="E19" s="369">
        <v>2250.9196809278287</v>
      </c>
      <c r="F19" s="369">
        <v>2391.6120480364184</v>
      </c>
      <c r="G19" s="369">
        <v>2547.3706733918316</v>
      </c>
      <c r="H19" s="369">
        <v>2796.2993807445973</v>
      </c>
      <c r="I19" s="369">
        <v>3061.5266131837443</v>
      </c>
      <c r="J19" s="369">
        <v>3225.716804764076</v>
      </c>
      <c r="K19" s="369">
        <v>3430.1664453785734</v>
      </c>
      <c r="L19" s="369">
        <v>3572.1121241024093</v>
      </c>
      <c r="M19" s="369">
        <v>3790.0338825881427</v>
      </c>
      <c r="N19" s="369">
        <v>4086.5840639608655</v>
      </c>
    </row>
    <row r="20" spans="1:14" s="365" customFormat="1" ht="19.5" customHeight="1">
      <c r="A20" s="369" t="s">
        <v>425</v>
      </c>
      <c r="B20" s="369">
        <v>374.8579078939141</v>
      </c>
      <c r="C20" s="369">
        <v>401.92293830942066</v>
      </c>
      <c r="D20" s="369">
        <v>410.3174397217168</v>
      </c>
      <c r="E20" s="369">
        <v>428.65832333655453</v>
      </c>
      <c r="F20" s="369">
        <v>468.590451903833</v>
      </c>
      <c r="G20" s="369">
        <v>497.4334134424776</v>
      </c>
      <c r="H20" s="369">
        <v>531.7492878107503</v>
      </c>
      <c r="I20" s="369">
        <v>595.1208130501086</v>
      </c>
      <c r="J20" s="369">
        <v>649.304850414972</v>
      </c>
      <c r="K20" s="369">
        <v>686.9605770786322</v>
      </c>
      <c r="L20" s="369">
        <v>717.9458753523663</v>
      </c>
      <c r="M20" s="369">
        <v>750.8025550599834</v>
      </c>
      <c r="N20" s="369">
        <v>792.6147408516002</v>
      </c>
    </row>
    <row r="21" spans="1:14" s="365" customFormat="1" ht="19.5" customHeight="1">
      <c r="A21" s="369" t="s">
        <v>426</v>
      </c>
      <c r="B21" s="369">
        <v>5950.164131134171</v>
      </c>
      <c r="C21" s="369">
        <v>6147.332458959773</v>
      </c>
      <c r="D21" s="369">
        <v>6261.376235653226</v>
      </c>
      <c r="E21" s="369">
        <v>6414.729379517585</v>
      </c>
      <c r="F21" s="369">
        <v>6458.544563478829</v>
      </c>
      <c r="G21" s="369">
        <v>6667.831693393008</v>
      </c>
      <c r="H21" s="369">
        <v>7275.740671441275</v>
      </c>
      <c r="I21" s="369">
        <v>7693.8677890678955</v>
      </c>
      <c r="J21" s="369">
        <v>8240.121179315262</v>
      </c>
      <c r="K21" s="369">
        <v>8629.129962075343</v>
      </c>
      <c r="L21" s="369">
        <v>8720.991744630437</v>
      </c>
      <c r="M21" s="369">
        <v>9015.06995795141</v>
      </c>
      <c r="N21" s="369">
        <v>9354.79799587185</v>
      </c>
    </row>
    <row r="22" spans="1:14" s="365" customFormat="1" ht="19.5" customHeight="1">
      <c r="A22" s="369" t="s">
        <v>427</v>
      </c>
      <c r="B22" s="369">
        <v>2386.6624916640585</v>
      </c>
      <c r="C22" s="369">
        <v>2366.76206755284</v>
      </c>
      <c r="D22" s="369">
        <v>2411.345188236113</v>
      </c>
      <c r="E22" s="369">
        <v>2536.8276981365357</v>
      </c>
      <c r="F22" s="369">
        <v>2658.7120631518806</v>
      </c>
      <c r="G22" s="369">
        <v>2794.5366177308697</v>
      </c>
      <c r="H22" s="369">
        <v>2989.066339709334</v>
      </c>
      <c r="I22" s="369">
        <v>3293.785700788877</v>
      </c>
      <c r="J22" s="369">
        <v>3593.052243928919</v>
      </c>
      <c r="K22" s="369">
        <v>3833.2984844053126</v>
      </c>
      <c r="L22" s="369">
        <v>3973.755666338513</v>
      </c>
      <c r="M22" s="369">
        <v>4102.480262147446</v>
      </c>
      <c r="N22" s="369">
        <v>4245.90297693874</v>
      </c>
    </row>
    <row r="23" spans="1:14" s="365" customFormat="1" ht="19.5" customHeight="1">
      <c r="A23" s="369" t="s">
        <v>428</v>
      </c>
      <c r="B23" s="369">
        <v>258.20355111563345</v>
      </c>
      <c r="C23" s="369">
        <v>256.1566373468799</v>
      </c>
      <c r="D23" s="369">
        <v>271.0698662335133</v>
      </c>
      <c r="E23" s="369">
        <v>278.5762917367995</v>
      </c>
      <c r="F23" s="369">
        <v>285.59614891386616</v>
      </c>
      <c r="G23" s="369">
        <v>274.9353107130001</v>
      </c>
      <c r="H23" s="369">
        <v>284.6543230740516</v>
      </c>
      <c r="I23" s="369">
        <v>287.91242210878204</v>
      </c>
      <c r="J23" s="369">
        <v>290.7338440630488</v>
      </c>
      <c r="K23" s="369">
        <v>289.76924652067703</v>
      </c>
      <c r="L23" s="369">
        <v>289.931398890084</v>
      </c>
      <c r="M23" s="369">
        <v>289.7268597551491</v>
      </c>
      <c r="N23" s="369">
        <v>304.22950447211895</v>
      </c>
    </row>
    <row r="24" spans="1:14" s="365" customFormat="1" ht="3" customHeight="1">
      <c r="A24" s="369"/>
      <c r="B24" s="369"/>
      <c r="C24" s="369"/>
      <c r="D24" s="369"/>
      <c r="E24" s="369"/>
      <c r="F24" s="369"/>
      <c r="G24" s="369"/>
      <c r="H24" s="369"/>
      <c r="I24" s="369"/>
      <c r="J24" s="369"/>
      <c r="K24" s="369"/>
      <c r="L24" s="369"/>
      <c r="M24" s="369"/>
      <c r="N24" s="369"/>
    </row>
    <row r="25" spans="1:14" s="365" customFormat="1" ht="3" customHeight="1">
      <c r="A25" s="374"/>
      <c r="B25" s="374"/>
      <c r="C25" s="374"/>
      <c r="D25" s="374"/>
      <c r="E25" s="374"/>
      <c r="F25" s="374"/>
      <c r="G25" s="374"/>
      <c r="H25" s="374"/>
      <c r="I25" s="374"/>
      <c r="J25" s="374"/>
      <c r="K25" s="374"/>
      <c r="L25" s="374"/>
      <c r="M25" s="374"/>
      <c r="N25" s="374"/>
    </row>
    <row r="26" spans="1:14" s="365" customFormat="1" ht="19.5" customHeight="1">
      <c r="A26" s="375" t="s">
        <v>429</v>
      </c>
      <c r="B26" s="375">
        <v>1475.9148752696685</v>
      </c>
      <c r="C26" s="375">
        <v>1464.291057602418</v>
      </c>
      <c r="D26" s="375">
        <v>1474.0550644429084</v>
      </c>
      <c r="E26" s="375">
        <v>1607.651475498506</v>
      </c>
      <c r="F26" s="375">
        <v>1740.216354573328</v>
      </c>
      <c r="G26" s="375">
        <v>1885.584756964871</v>
      </c>
      <c r="H26" s="375">
        <v>2067.379620386284</v>
      </c>
      <c r="I26" s="375">
        <v>2258.243841120315</v>
      </c>
      <c r="J26" s="375">
        <v>2443.4791984273656</v>
      </c>
      <c r="K26" s="375">
        <v>2639.616618108198</v>
      </c>
      <c r="L26" s="375">
        <v>2823.087146171551</v>
      </c>
      <c r="M26" s="375">
        <v>3081.5973199749887</v>
      </c>
      <c r="N26" s="375">
        <v>3239.5559238306596</v>
      </c>
    </row>
    <row r="27" spans="1:14" s="365" customFormat="1" ht="19.5" customHeight="1">
      <c r="A27" s="375" t="s">
        <v>430</v>
      </c>
      <c r="B27" s="375">
        <v>18453.98099190087</v>
      </c>
      <c r="C27" s="375">
        <v>18739.456460333586</v>
      </c>
      <c r="D27" s="375">
        <v>19360.282237798736</v>
      </c>
      <c r="E27" s="375">
        <v>20522.482011773664</v>
      </c>
      <c r="F27" s="375">
        <v>21907.682706608437</v>
      </c>
      <c r="G27" s="375">
        <v>23630.56212142321</v>
      </c>
      <c r="H27" s="375">
        <v>25502.117463128307</v>
      </c>
      <c r="I27" s="375">
        <v>26927.94465884419</v>
      </c>
      <c r="J27" s="375">
        <v>28555.29639738974</v>
      </c>
      <c r="K27" s="375">
        <v>30187.51435069213</v>
      </c>
      <c r="L27" s="375">
        <v>31465.69605364985</v>
      </c>
      <c r="M27" s="375">
        <v>31941.88264159108</v>
      </c>
      <c r="N27" s="375">
        <v>33350.51367209753</v>
      </c>
    </row>
    <row r="28" spans="1:14" s="365" customFormat="1" ht="19.5" customHeight="1">
      <c r="A28" s="376" t="s">
        <v>431</v>
      </c>
      <c r="B28" s="375">
        <v>3720.8030945498695</v>
      </c>
      <c r="C28" s="375">
        <v>3924.878010228356</v>
      </c>
      <c r="D28" s="375">
        <v>4092.868959438888</v>
      </c>
      <c r="E28" s="375">
        <v>4466.33701843938</v>
      </c>
      <c r="F28" s="375">
        <v>5055.0110786914765</v>
      </c>
      <c r="G28" s="375">
        <v>5713.4628162550125</v>
      </c>
      <c r="H28" s="375">
        <v>6436.143974583572</v>
      </c>
      <c r="I28" s="375">
        <v>6930.739530272203</v>
      </c>
      <c r="J28" s="375">
        <v>7419.70106287649</v>
      </c>
      <c r="K28" s="375">
        <v>8002.495084151093</v>
      </c>
      <c r="L28" s="375">
        <v>8432.11004090026</v>
      </c>
      <c r="M28" s="375">
        <v>8829.239438663457</v>
      </c>
      <c r="N28" s="375">
        <v>9533.119360482777</v>
      </c>
    </row>
    <row r="29" spans="1:14" s="365" customFormat="1" ht="19.5" customHeight="1">
      <c r="A29" s="377" t="s">
        <v>432</v>
      </c>
      <c r="B29" s="377">
        <v>2539.684505662168</v>
      </c>
      <c r="C29" s="377">
        <v>2593.337665306453</v>
      </c>
      <c r="D29" s="377">
        <v>2606.2936839705562</v>
      </c>
      <c r="E29" s="377">
        <v>2696.528543372309</v>
      </c>
      <c r="F29" s="377">
        <v>2837</v>
      </c>
      <c r="G29" s="377">
        <v>3235.6261764092833</v>
      </c>
      <c r="H29" s="377">
        <v>3584.8951046553702</v>
      </c>
      <c r="I29" s="377">
        <v>3740.92025931806</v>
      </c>
      <c r="J29" s="377">
        <v>3900.7568346238913</v>
      </c>
      <c r="K29" s="377">
        <v>4105.683298863129</v>
      </c>
      <c r="L29" s="377">
        <v>4242.341859219837</v>
      </c>
      <c r="M29" s="377">
        <v>4336.966518263383</v>
      </c>
      <c r="N29" s="377">
        <v>4537.074098787663</v>
      </c>
    </row>
    <row r="30" spans="1:14" s="365" customFormat="1" ht="19.5" customHeight="1">
      <c r="A30" s="369" t="s">
        <v>433</v>
      </c>
      <c r="B30" s="369">
        <v>776.2139991051398</v>
      </c>
      <c r="C30" s="369">
        <v>789.4316396256717</v>
      </c>
      <c r="D30" s="369">
        <v>735.9163145913229</v>
      </c>
      <c r="E30" s="369">
        <v>760.9008789898894</v>
      </c>
      <c r="F30" s="369">
        <v>814.3946368598371</v>
      </c>
      <c r="G30" s="369">
        <v>890.2398377422511</v>
      </c>
      <c r="H30" s="369">
        <v>981.3436117956012</v>
      </c>
      <c r="I30" s="369">
        <v>1071.3168752317854</v>
      </c>
      <c r="J30" s="369">
        <v>1137.3974554897172</v>
      </c>
      <c r="K30" s="369">
        <v>1219.9235513858634</v>
      </c>
      <c r="L30" s="369">
        <v>1285.1169673483728</v>
      </c>
      <c r="M30" s="369">
        <v>1362.552724120424</v>
      </c>
      <c r="N30" s="369">
        <v>1474.0069312597543</v>
      </c>
    </row>
    <row r="31" spans="1:14" s="365" customFormat="1" ht="19.5" customHeight="1">
      <c r="A31" s="374" t="s">
        <v>434</v>
      </c>
      <c r="B31" s="374">
        <v>404.90458978256186</v>
      </c>
      <c r="C31" s="374">
        <v>542.1087052962312</v>
      </c>
      <c r="D31" s="374">
        <v>750.6589608770084</v>
      </c>
      <c r="E31" s="374">
        <v>1008.9075960771819</v>
      </c>
      <c r="F31" s="374">
        <v>1403.6164418316396</v>
      </c>
      <c r="G31" s="374">
        <v>1587.5968021034782</v>
      </c>
      <c r="H31" s="374">
        <v>1869.9052581326014</v>
      </c>
      <c r="I31" s="374">
        <v>2118.502395722359</v>
      </c>
      <c r="J31" s="374">
        <v>2381.546772762881</v>
      </c>
      <c r="K31" s="374">
        <v>2676.8882339020997</v>
      </c>
      <c r="L31" s="374">
        <v>2904.651214332049</v>
      </c>
      <c r="M31" s="374">
        <v>3129.72019627965</v>
      </c>
      <c r="N31" s="374">
        <v>3522.0383304353595</v>
      </c>
    </row>
    <row r="32" spans="1:14" s="365" customFormat="1" ht="24" customHeight="1">
      <c r="A32" s="378" t="s">
        <v>224</v>
      </c>
      <c r="B32" s="375">
        <v>98031.82925150217</v>
      </c>
      <c r="C32" s="375">
        <v>100417.5826518951</v>
      </c>
      <c r="D32" s="375">
        <v>102207.5934676537</v>
      </c>
      <c r="E32" s="375">
        <v>105926.00200237945</v>
      </c>
      <c r="F32" s="375">
        <v>109833.79332509029</v>
      </c>
      <c r="G32" s="375">
        <v>115120.92517206882</v>
      </c>
      <c r="H32" s="375">
        <v>121729.88241249864</v>
      </c>
      <c r="I32" s="375">
        <v>129547.54715443308</v>
      </c>
      <c r="J32" s="375">
        <v>137883.31367846412</v>
      </c>
      <c r="K32" s="375">
        <v>144863.0155159635</v>
      </c>
      <c r="L32" s="375">
        <v>151208.39267220916</v>
      </c>
      <c r="M32" s="375">
        <v>156520.92608767227</v>
      </c>
      <c r="N32" s="375">
        <v>163839.61985660216</v>
      </c>
    </row>
    <row r="33" spans="1:14" s="382" customFormat="1" ht="24" customHeight="1">
      <c r="A33" s="379"/>
      <c r="B33" s="380"/>
      <c r="C33" s="380"/>
      <c r="D33" s="380"/>
      <c r="E33" s="380"/>
      <c r="F33" s="380"/>
      <c r="G33" s="380"/>
      <c r="H33" s="380"/>
      <c r="I33" s="380"/>
      <c r="J33" s="380"/>
      <c r="K33" s="381"/>
      <c r="L33" s="380"/>
      <c r="M33" s="380"/>
      <c r="N33" s="380"/>
    </row>
    <row r="34" spans="1:14" s="365" customFormat="1" ht="19.5" customHeight="1">
      <c r="A34" s="375" t="s">
        <v>435</v>
      </c>
      <c r="B34" s="375">
        <v>1973.988720712447</v>
      </c>
      <c r="C34" s="375">
        <v>2049.4892360920644</v>
      </c>
      <c r="D34" s="375">
        <v>2093.6196203532118</v>
      </c>
      <c r="E34" s="375">
        <v>2178.679231130265</v>
      </c>
      <c r="F34" s="375">
        <v>2246.0740374717184</v>
      </c>
      <c r="G34" s="375">
        <v>2316.1201267360384</v>
      </c>
      <c r="H34" s="375">
        <v>2402.5494252593635</v>
      </c>
      <c r="I34" s="375">
        <v>2510.970032239209</v>
      </c>
      <c r="J34" s="375">
        <v>2659.773389980747</v>
      </c>
      <c r="K34" s="375">
        <v>2798.4626006609365</v>
      </c>
      <c r="L34" s="375">
        <v>2960.1459777772457</v>
      </c>
      <c r="M34" s="375">
        <v>3118.2893813363175</v>
      </c>
      <c r="N34" s="375">
        <v>3301.287402296437</v>
      </c>
    </row>
    <row r="35" spans="1:14" s="365" customFormat="1" ht="19.5" customHeight="1">
      <c r="A35" s="369" t="s">
        <v>436</v>
      </c>
      <c r="B35" s="369">
        <v>1702.2947915058155</v>
      </c>
      <c r="C35" s="369">
        <v>1757.9931214598591</v>
      </c>
      <c r="D35" s="369">
        <v>1785.4933551990493</v>
      </c>
      <c r="E35" s="369">
        <v>1842.051955414809</v>
      </c>
      <c r="F35" s="369">
        <v>1887.2526435101383</v>
      </c>
      <c r="G35" s="369">
        <v>1946.6328097467442</v>
      </c>
      <c r="H35" s="369">
        <v>2019.2372130577264</v>
      </c>
      <c r="I35" s="369">
        <v>2121.0958194909326</v>
      </c>
      <c r="J35" s="369">
        <v>2231.9891381314287</v>
      </c>
      <c r="K35" s="369">
        <v>2342.8556057959104</v>
      </c>
      <c r="L35" s="369">
        <v>2408.5228909676016</v>
      </c>
      <c r="M35" s="369">
        <v>2520.1106862432734</v>
      </c>
      <c r="N35" s="369">
        <v>2675.5395565405374</v>
      </c>
    </row>
    <row r="36" spans="1:14" s="365" customFormat="1" ht="3.75" customHeight="1" hidden="1">
      <c r="A36" s="369"/>
      <c r="B36" s="369"/>
      <c r="C36" s="369"/>
      <c r="D36" s="369"/>
      <c r="E36" s="369"/>
      <c r="F36" s="369"/>
      <c r="G36" s="369"/>
      <c r="H36" s="369"/>
      <c r="I36" s="369"/>
      <c r="J36" s="369"/>
      <c r="K36" s="369"/>
      <c r="L36" s="369"/>
      <c r="M36" s="369"/>
      <c r="N36" s="369"/>
    </row>
    <row r="37" spans="1:14" s="365" customFormat="1" ht="3.75" customHeight="1" hidden="1">
      <c r="A37" s="369"/>
      <c r="B37" s="369"/>
      <c r="C37" s="369"/>
      <c r="D37" s="369"/>
      <c r="E37" s="369"/>
      <c r="F37" s="369"/>
      <c r="G37" s="369"/>
      <c r="H37" s="369"/>
      <c r="I37" s="369"/>
      <c r="J37" s="369"/>
      <c r="K37" s="369"/>
      <c r="L37" s="369"/>
      <c r="M37" s="369"/>
      <c r="N37" s="369"/>
    </row>
    <row r="38" spans="1:14" s="365" customFormat="1" ht="3.75" customHeight="1" hidden="1">
      <c r="A38" s="369"/>
      <c r="B38" s="369"/>
      <c r="C38" s="369"/>
      <c r="D38" s="369"/>
      <c r="E38" s="369"/>
      <c r="F38" s="369"/>
      <c r="G38" s="369"/>
      <c r="H38" s="369"/>
      <c r="I38" s="369"/>
      <c r="J38" s="369"/>
      <c r="K38" s="369"/>
      <c r="L38" s="369"/>
      <c r="M38" s="369"/>
      <c r="N38" s="369"/>
    </row>
    <row r="39" spans="1:14" s="365" customFormat="1" ht="3.75" customHeight="1" hidden="1">
      <c r="A39" s="369"/>
      <c r="B39" s="369"/>
      <c r="C39" s="369"/>
      <c r="D39" s="369"/>
      <c r="E39" s="369"/>
      <c r="F39" s="369"/>
      <c r="G39" s="369"/>
      <c r="H39" s="369"/>
      <c r="I39" s="369"/>
      <c r="J39" s="369"/>
      <c r="K39" s="369"/>
      <c r="L39" s="369"/>
      <c r="M39" s="369"/>
      <c r="N39" s="369"/>
    </row>
    <row r="40" spans="1:14" s="365" customFormat="1" ht="19.5" customHeight="1">
      <c r="A40" s="369" t="s">
        <v>437</v>
      </c>
      <c r="B40" s="369">
        <v>271.6939292066314</v>
      </c>
      <c r="C40" s="369">
        <v>291.4961146322053</v>
      </c>
      <c r="D40" s="369">
        <v>308.1262651541623</v>
      </c>
      <c r="E40" s="369">
        <v>336.6272757154563</v>
      </c>
      <c r="F40" s="369">
        <v>358.8213939615802</v>
      </c>
      <c r="G40" s="369">
        <v>369.48731698929413</v>
      </c>
      <c r="H40" s="369">
        <v>383.31221220163695</v>
      </c>
      <c r="I40" s="369">
        <v>389.87421274827653</v>
      </c>
      <c r="J40" s="369">
        <v>427.7842518493187</v>
      </c>
      <c r="K40" s="369">
        <v>455.606994865026</v>
      </c>
      <c r="L40" s="369">
        <v>551.623086809644</v>
      </c>
      <c r="M40" s="369">
        <v>598.1786950930441</v>
      </c>
      <c r="N40" s="369">
        <v>625.7478457558998</v>
      </c>
    </row>
    <row r="41" spans="1:14" s="365" customFormat="1" ht="19.5" customHeight="1">
      <c r="A41" s="375" t="s">
        <v>12</v>
      </c>
      <c r="B41" s="375">
        <v>100005.81797221462</v>
      </c>
      <c r="C41" s="375">
        <v>102467.07188798717</v>
      </c>
      <c r="D41" s="375">
        <v>104301.21308800692</v>
      </c>
      <c r="E41" s="375">
        <v>108104.68123350972</v>
      </c>
      <c r="F41" s="375">
        <v>112079.867362562</v>
      </c>
      <c r="G41" s="375">
        <v>117437.04529880486</v>
      </c>
      <c r="H41" s="375">
        <v>124132.431837758</v>
      </c>
      <c r="I41" s="375">
        <v>132058.51718667228</v>
      </c>
      <c r="J41" s="375">
        <v>140543.08706844487</v>
      </c>
      <c r="K41" s="375">
        <v>147661.47811662444</v>
      </c>
      <c r="L41" s="375">
        <v>154168.5386499864</v>
      </c>
      <c r="M41" s="375">
        <v>159639.21546900857</v>
      </c>
      <c r="N41" s="375">
        <v>167140.9072588986</v>
      </c>
    </row>
  </sheetData>
  <sheetProtection/>
  <mergeCells count="1">
    <mergeCell ref="A4:N4"/>
  </mergeCells>
  <printOptions horizontalCentered="1" verticalCentered="1"/>
  <pageMargins left="0.1968503937007874" right="0.1968503937007874" top="0.5905511811023623" bottom="0.5905511811023623"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22"/>
  <sheetViews>
    <sheetView zoomScalePageLayoutView="0" workbookViewId="0" topLeftCell="A1">
      <selection activeCell="A1" sqref="A1"/>
    </sheetView>
  </sheetViews>
  <sheetFormatPr defaultColWidth="11.421875" defaultRowHeight="12.75"/>
  <cols>
    <col min="1" max="1" width="41.8515625" style="6" customWidth="1"/>
    <col min="2" max="3" width="7.7109375" style="6" customWidth="1"/>
    <col min="4" max="6" width="6.421875" style="6" customWidth="1"/>
    <col min="7" max="16384" width="11.421875" style="6" customWidth="1"/>
  </cols>
  <sheetData>
    <row r="1" ht="11.25">
      <c r="A1" s="10" t="s">
        <v>266</v>
      </c>
    </row>
    <row r="3" spans="1:6" ht="15" customHeight="1">
      <c r="A3" s="8"/>
      <c r="B3" s="69">
        <v>1995</v>
      </c>
      <c r="C3" s="69">
        <v>2000</v>
      </c>
      <c r="D3" s="70">
        <v>2005</v>
      </c>
      <c r="E3" s="70">
        <v>2006</v>
      </c>
      <c r="F3" s="70">
        <v>2007</v>
      </c>
    </row>
    <row r="4" spans="1:6" s="10" customFormat="1" ht="15" customHeight="1">
      <c r="A4" s="71" t="s">
        <v>95</v>
      </c>
      <c r="B4" s="72">
        <v>46.71839156420229</v>
      </c>
      <c r="C4" s="72">
        <v>45.750674875696646</v>
      </c>
      <c r="D4" s="24">
        <v>44.693174284378564</v>
      </c>
      <c r="E4" s="24">
        <v>44.684754282050434</v>
      </c>
      <c r="F4" s="24">
        <v>44.3445706008948</v>
      </c>
    </row>
    <row r="5" spans="1:6" ht="15" customHeight="1">
      <c r="A5" s="11" t="s">
        <v>229</v>
      </c>
      <c r="B5" s="73">
        <v>36.17893730084417</v>
      </c>
      <c r="C5" s="73">
        <v>35.443044199346765</v>
      </c>
      <c r="D5" s="17">
        <v>34.674798537975875</v>
      </c>
      <c r="E5" s="17">
        <v>34.650014936674694</v>
      </c>
      <c r="F5" s="17">
        <v>34.39491272184057</v>
      </c>
    </row>
    <row r="6" spans="1:6" ht="15" customHeight="1">
      <c r="A6" s="11" t="s">
        <v>230</v>
      </c>
      <c r="B6" s="73">
        <v>12.401965205222034</v>
      </c>
      <c r="C6" s="73">
        <v>10.307630676349879</v>
      </c>
      <c r="D6" s="17">
        <v>10.018375746402691</v>
      </c>
      <c r="E6" s="17">
        <v>10.034739345375748</v>
      </c>
      <c r="F6" s="17">
        <v>9.94965787905422</v>
      </c>
    </row>
    <row r="7" spans="1:6" ht="15" customHeight="1">
      <c r="A7" s="12"/>
      <c r="B7" s="73"/>
      <c r="C7" s="73"/>
      <c r="D7" s="17"/>
      <c r="E7" s="17"/>
      <c r="F7" s="17"/>
    </row>
    <row r="8" spans="1:6" s="10" customFormat="1" ht="15" customHeight="1">
      <c r="A8" s="74" t="s">
        <v>2</v>
      </c>
      <c r="B8" s="72">
        <v>27.293566896066263</v>
      </c>
      <c r="C8" s="72">
        <v>27.121668142772982</v>
      </c>
      <c r="D8" s="24">
        <v>27.05383493531972</v>
      </c>
      <c r="E8" s="24">
        <v>27.29808501212403</v>
      </c>
      <c r="F8" s="24">
        <v>27.50400363482457</v>
      </c>
    </row>
    <row r="9" spans="1:6" ht="15" customHeight="1">
      <c r="A9" s="11" t="s">
        <v>3</v>
      </c>
      <c r="B9" s="73">
        <v>13.244708943562046</v>
      </c>
      <c r="C9" s="73">
        <v>13.196068674735622</v>
      </c>
      <c r="D9" s="17">
        <v>12.610715581847115</v>
      </c>
      <c r="E9" s="17">
        <v>12.690293149854911</v>
      </c>
      <c r="F9" s="17">
        <v>12.761797824449392</v>
      </c>
    </row>
    <row r="10" spans="1:6" ht="15" customHeight="1">
      <c r="A10" s="11" t="s">
        <v>4</v>
      </c>
      <c r="B10" s="73">
        <v>5.281266610448187</v>
      </c>
      <c r="C10" s="73">
        <v>5.467273054066369</v>
      </c>
      <c r="D10" s="17">
        <v>5.855845472447147</v>
      </c>
      <c r="E10" s="17">
        <v>6.041987011137475</v>
      </c>
      <c r="F10" s="17">
        <v>6.25529007567513</v>
      </c>
    </row>
    <row r="11" spans="1:6" ht="15" customHeight="1">
      <c r="A11" s="11" t="s">
        <v>5</v>
      </c>
      <c r="B11" s="73">
        <v>6.0696247092043265</v>
      </c>
      <c r="C11" s="73">
        <v>5.792024068106421</v>
      </c>
      <c r="D11" s="17">
        <v>5.767531544056472</v>
      </c>
      <c r="E11" s="17">
        <v>5.759657946888065</v>
      </c>
      <c r="F11" s="17">
        <v>5.709728821428832</v>
      </c>
    </row>
    <row r="12" spans="1:6" ht="15" customHeight="1">
      <c r="A12" s="11" t="s">
        <v>6</v>
      </c>
      <c r="B12" s="73">
        <v>2.4345791666715093</v>
      </c>
      <c r="C12" s="73">
        <v>2.427479290627603</v>
      </c>
      <c r="D12" s="17">
        <v>2.627999409366684</v>
      </c>
      <c r="E12" s="17">
        <v>2.621042671220536</v>
      </c>
      <c r="F12" s="17">
        <v>2.5914995290241114</v>
      </c>
    </row>
    <row r="13" spans="1:6" ht="15" customHeight="1">
      <c r="A13" s="12" t="s">
        <v>7</v>
      </c>
      <c r="B13" s="73">
        <v>0.26338746618020176</v>
      </c>
      <c r="C13" s="73">
        <v>0.23882305523696937</v>
      </c>
      <c r="D13" s="17">
        <v>0.19174292760230563</v>
      </c>
      <c r="E13" s="17">
        <v>0.18510423302304257</v>
      </c>
      <c r="F13" s="17">
        <v>0.1856873842471013</v>
      </c>
    </row>
    <row r="14" spans="1:6" s="10" customFormat="1" ht="15" customHeight="1">
      <c r="A14" s="13" t="s">
        <v>8</v>
      </c>
      <c r="B14" s="75">
        <v>1.5055466031172244</v>
      </c>
      <c r="C14" s="75">
        <v>1.6379166117250425</v>
      </c>
      <c r="D14" s="35">
        <v>1.8670174957096881</v>
      </c>
      <c r="E14" s="35">
        <v>1.9688085146192462</v>
      </c>
      <c r="F14" s="35">
        <v>1.9772726076061613</v>
      </c>
    </row>
    <row r="15" spans="1:8" s="10" customFormat="1" ht="15" customHeight="1">
      <c r="A15" s="13" t="s">
        <v>9</v>
      </c>
      <c r="B15" s="75">
        <v>18.82447887874957</v>
      </c>
      <c r="C15" s="75">
        <v>20.526730554070085</v>
      </c>
      <c r="D15" s="35">
        <v>20.80949046384049</v>
      </c>
      <c r="E15" s="35">
        <v>20.407419915021098</v>
      </c>
      <c r="F15" s="35">
        <v>20.35558535919883</v>
      </c>
      <c r="H15" s="76"/>
    </row>
    <row r="16" spans="1:6" s="10" customFormat="1" ht="15" customHeight="1">
      <c r="A16" s="13" t="s">
        <v>191</v>
      </c>
      <c r="B16" s="75">
        <v>3.7955051160007343</v>
      </c>
      <c r="C16" s="75">
        <v>4.963009815735254</v>
      </c>
      <c r="D16" s="35">
        <v>5.57648282075153</v>
      </c>
      <c r="E16" s="35">
        <v>5.640932276185182</v>
      </c>
      <c r="F16" s="35">
        <v>5.818567797475652</v>
      </c>
    </row>
    <row r="17" spans="1:6" ht="15" customHeight="1">
      <c r="A17" s="11" t="s">
        <v>10</v>
      </c>
      <c r="B17" s="77">
        <v>2.5906733813428775</v>
      </c>
      <c r="C17" s="77">
        <v>2.81063253407064</v>
      </c>
      <c r="D17" s="78">
        <v>2.8056259207889482</v>
      </c>
      <c r="E17" s="78">
        <v>2.770854113036689</v>
      </c>
      <c r="F17" s="78">
        <v>2.769216690540823</v>
      </c>
    </row>
    <row r="18" spans="1:6" ht="15" customHeight="1">
      <c r="A18" s="11" t="s">
        <v>85</v>
      </c>
      <c r="B18" s="73">
        <v>0.7917979344379578</v>
      </c>
      <c r="C18" s="73">
        <v>0.7733084462374051</v>
      </c>
      <c r="D18" s="17">
        <v>0.8498979088642654</v>
      </c>
      <c r="E18" s="17">
        <v>0.8705243178520523</v>
      </c>
      <c r="F18" s="17">
        <v>0.8996645210418908</v>
      </c>
    </row>
    <row r="19" spans="1:6" ht="15" customHeight="1">
      <c r="A19" s="12" t="s">
        <v>11</v>
      </c>
      <c r="B19" s="79">
        <v>0.41303380021989883</v>
      </c>
      <c r="C19" s="79">
        <v>1.3790688354272091</v>
      </c>
      <c r="D19" s="80">
        <v>1.9209589910983162</v>
      </c>
      <c r="E19" s="80">
        <v>1.9995538452964403</v>
      </c>
      <c r="F19" s="80">
        <v>2.149686585892938</v>
      </c>
    </row>
    <row r="20" spans="1:6" s="10" customFormat="1" ht="26.25" customHeight="1">
      <c r="A20" s="9" t="s">
        <v>84</v>
      </c>
      <c r="B20" s="75">
        <v>100</v>
      </c>
      <c r="C20" s="75">
        <v>100</v>
      </c>
      <c r="D20" s="35">
        <v>100</v>
      </c>
      <c r="E20" s="35">
        <v>100</v>
      </c>
      <c r="F20" s="35">
        <v>100</v>
      </c>
    </row>
    <row r="21" spans="1:6" ht="15" customHeight="1">
      <c r="A21" s="81" t="s">
        <v>265</v>
      </c>
      <c r="B21" s="82"/>
      <c r="C21" s="82"/>
      <c r="D21" s="82"/>
      <c r="E21" s="82"/>
      <c r="F21" s="82"/>
    </row>
    <row r="22" spans="2:6" ht="11.25">
      <c r="B22" s="83"/>
      <c r="C22" s="83"/>
      <c r="D22" s="83"/>
      <c r="E22" s="83"/>
      <c r="F22" s="83"/>
    </row>
  </sheetData>
  <sheetProtection/>
  <printOptions/>
  <pageMargins left="0.787401575" right="0.787401575" top="0.984251969" bottom="0.984251969" header="0.4921259845" footer="0.4921259845"/>
  <pageSetup horizontalDpi="300" verticalDpi="300" orientation="portrait" paperSize="9" r:id="rId1"/>
</worksheet>
</file>

<file path=xl/worksheets/sheet50.xml><?xml version="1.0" encoding="utf-8"?>
<worksheet xmlns="http://schemas.openxmlformats.org/spreadsheetml/2006/main" xmlns:r="http://schemas.openxmlformats.org/officeDocument/2006/relationships">
  <dimension ref="A1:O40"/>
  <sheetViews>
    <sheetView showGridLines="0" zoomScalePageLayoutView="0" workbookViewId="0" topLeftCell="A1">
      <selection activeCell="A1" sqref="A1"/>
    </sheetView>
  </sheetViews>
  <sheetFormatPr defaultColWidth="5.8515625" defaultRowHeight="19.5" customHeight="1"/>
  <cols>
    <col min="1" max="1" width="41.421875" style="364" customWidth="1"/>
    <col min="2" max="3" width="7.7109375" style="364" customWidth="1"/>
    <col min="4" max="16384" width="5.8515625" style="364" customWidth="1"/>
  </cols>
  <sheetData>
    <row r="1" s="363" customFormat="1" ht="11.25">
      <c r="A1" s="363" t="s">
        <v>414</v>
      </c>
    </row>
    <row r="2" ht="11.25">
      <c r="A2" s="363" t="s">
        <v>415</v>
      </c>
    </row>
    <row r="3" ht="11.25"/>
    <row r="4" spans="1:15" ht="11.25">
      <c r="A4" s="646" t="s">
        <v>438</v>
      </c>
      <c r="B4" s="646"/>
      <c r="C4" s="646"/>
      <c r="D4" s="646"/>
      <c r="E4" s="646"/>
      <c r="F4" s="646"/>
      <c r="G4" s="646"/>
      <c r="H4" s="646"/>
      <c r="I4" s="646"/>
      <c r="J4" s="646"/>
      <c r="K4" s="646"/>
      <c r="L4" s="646"/>
      <c r="M4" s="646"/>
      <c r="N4" s="646"/>
      <c r="O4" s="647"/>
    </row>
    <row r="5" spans="1:15" ht="24" customHeight="1">
      <c r="A5" s="366"/>
      <c r="B5" s="383" t="s">
        <v>223</v>
      </c>
      <c r="C5" s="384" t="s">
        <v>222</v>
      </c>
      <c r="D5" s="366">
        <v>1996</v>
      </c>
      <c r="E5" s="366">
        <v>1997</v>
      </c>
      <c r="F5" s="366">
        <v>1998</v>
      </c>
      <c r="G5" s="366">
        <v>1999</v>
      </c>
      <c r="H5" s="366">
        <v>2000</v>
      </c>
      <c r="I5" s="366">
        <v>2001</v>
      </c>
      <c r="J5" s="366">
        <v>2002</v>
      </c>
      <c r="K5" s="366">
        <v>2003</v>
      </c>
      <c r="L5" s="366">
        <v>2004</v>
      </c>
      <c r="M5" s="366">
        <v>2005</v>
      </c>
      <c r="N5" s="366">
        <v>2006</v>
      </c>
      <c r="O5" s="366">
        <v>2007</v>
      </c>
    </row>
    <row r="6" spans="1:15" s="363" customFormat="1" ht="23.25" customHeight="1">
      <c r="A6" s="378" t="s">
        <v>417</v>
      </c>
      <c r="B6" s="385">
        <v>102.0337429021667</v>
      </c>
      <c r="C6" s="385">
        <v>105.11218509810993</v>
      </c>
      <c r="D6" s="386">
        <v>102.86636236633709</v>
      </c>
      <c r="E6" s="386">
        <v>101.14502076272645</v>
      </c>
      <c r="F6" s="386">
        <v>102.06805551731</v>
      </c>
      <c r="G6" s="386">
        <v>101.45733464751596</v>
      </c>
      <c r="H6" s="386">
        <v>102.64266289224962</v>
      </c>
      <c r="I6" s="386">
        <v>103.97673005682036</v>
      </c>
      <c r="J6" s="386">
        <v>105.95464372450417</v>
      </c>
      <c r="K6" s="386">
        <v>105.99352347799129</v>
      </c>
      <c r="L6" s="386">
        <v>104.69642524857296</v>
      </c>
      <c r="M6" s="386">
        <v>104.95375674755152</v>
      </c>
      <c r="N6" s="386">
        <v>103.49388380565767</v>
      </c>
      <c r="O6" s="386">
        <v>103.87896229360094</v>
      </c>
    </row>
    <row r="7" spans="1:15" ht="3" customHeight="1" hidden="1">
      <c r="A7" s="369"/>
      <c r="B7" s="387"/>
      <c r="C7" s="387"/>
      <c r="D7" s="388"/>
      <c r="E7" s="388"/>
      <c r="F7" s="388"/>
      <c r="G7" s="388"/>
      <c r="H7" s="388"/>
      <c r="I7" s="388"/>
      <c r="J7" s="388"/>
      <c r="K7" s="388"/>
      <c r="L7" s="388"/>
      <c r="M7" s="388"/>
      <c r="N7" s="388"/>
      <c r="O7" s="388"/>
    </row>
    <row r="8" spans="1:15" ht="19.5" customHeight="1">
      <c r="A8" s="370" t="s">
        <v>418</v>
      </c>
      <c r="B8" s="387">
        <v>102.84246438879818</v>
      </c>
      <c r="C8" s="387">
        <v>105.14313237754702</v>
      </c>
      <c r="D8" s="388">
        <v>102.95334729245465</v>
      </c>
      <c r="E8" s="388">
        <v>100.95862055105607</v>
      </c>
      <c r="F8" s="388">
        <v>104.48443347400271</v>
      </c>
      <c r="G8" s="388">
        <v>102.75628027512612</v>
      </c>
      <c r="H8" s="388">
        <v>103.09047217955893</v>
      </c>
      <c r="I8" s="388">
        <v>104.32425608905287</v>
      </c>
      <c r="J8" s="388">
        <v>105.94020721003565</v>
      </c>
      <c r="K8" s="388">
        <v>106.10970611682224</v>
      </c>
      <c r="L8" s="388">
        <v>104.7065553863835</v>
      </c>
      <c r="M8" s="388">
        <v>104.6476444550678</v>
      </c>
      <c r="N8" s="388">
        <v>103.4393997210557</v>
      </c>
      <c r="O8" s="388">
        <v>103.90520616460488</v>
      </c>
    </row>
    <row r="9" spans="1:15" ht="19.5" customHeight="1">
      <c r="A9" s="370" t="s">
        <v>419</v>
      </c>
      <c r="B9" s="387">
        <v>99.51558516915837</v>
      </c>
      <c r="C9" s="387">
        <v>105.00549305827897</v>
      </c>
      <c r="D9" s="388">
        <v>102.6126104700811</v>
      </c>
      <c r="E9" s="388">
        <v>101.69059195929235</v>
      </c>
      <c r="F9" s="388">
        <v>95.04651299558512</v>
      </c>
      <c r="G9" s="388">
        <v>97.3080422410022</v>
      </c>
      <c r="H9" s="388">
        <v>101.13211045871944</v>
      </c>
      <c r="I9" s="388">
        <v>102.78175315984038</v>
      </c>
      <c r="J9" s="388">
        <v>106.00502901800934</v>
      </c>
      <c r="K9" s="388">
        <v>105.58827907307622</v>
      </c>
      <c r="L9" s="388">
        <v>104.66091689425947</v>
      </c>
      <c r="M9" s="388">
        <v>106.02721534439567</v>
      </c>
      <c r="N9" s="388">
        <v>103.68245974899635</v>
      </c>
      <c r="O9" s="388">
        <v>103.78834205016612</v>
      </c>
    </row>
    <row r="10" spans="1:15" ht="3" customHeight="1">
      <c r="A10" s="369"/>
      <c r="B10" s="389"/>
      <c r="C10" s="389"/>
      <c r="D10" s="388"/>
      <c r="E10" s="388"/>
      <c r="F10" s="388"/>
      <c r="G10" s="388"/>
      <c r="H10" s="388"/>
      <c r="I10" s="388"/>
      <c r="J10" s="388"/>
      <c r="K10" s="388"/>
      <c r="L10" s="388"/>
      <c r="M10" s="388"/>
      <c r="N10" s="388"/>
      <c r="O10" s="388"/>
    </row>
    <row r="11" spans="1:15" ht="3" customHeight="1">
      <c r="A11" s="371"/>
      <c r="B11" s="389"/>
      <c r="C11" s="389"/>
      <c r="D11" s="388"/>
      <c r="E11" s="388"/>
      <c r="F11" s="388"/>
      <c r="G11" s="388"/>
      <c r="H11" s="388"/>
      <c r="I11" s="388"/>
      <c r="J11" s="388"/>
      <c r="K11" s="388"/>
      <c r="L11" s="388"/>
      <c r="M11" s="388"/>
      <c r="N11" s="388"/>
      <c r="O11" s="388"/>
    </row>
    <row r="12" spans="1:15" s="391" customFormat="1" ht="3" customHeight="1">
      <c r="A12" s="372"/>
      <c r="B12" s="389"/>
      <c r="C12" s="389"/>
      <c r="D12" s="390"/>
      <c r="E12" s="390"/>
      <c r="F12" s="390"/>
      <c r="G12" s="390"/>
      <c r="H12" s="390"/>
      <c r="I12" s="390"/>
      <c r="J12" s="390"/>
      <c r="K12" s="390"/>
      <c r="L12" s="390"/>
      <c r="M12" s="390"/>
      <c r="N12" s="390"/>
      <c r="O12" s="390"/>
    </row>
    <row r="13" spans="1:15" s="391" customFormat="1" ht="3" customHeight="1">
      <c r="A13" s="372"/>
      <c r="B13" s="389"/>
      <c r="C13" s="389"/>
      <c r="D13" s="390"/>
      <c r="E13" s="390"/>
      <c r="F13" s="390"/>
      <c r="G13" s="390"/>
      <c r="H13" s="390"/>
      <c r="I13" s="390"/>
      <c r="J13" s="390"/>
      <c r="K13" s="390"/>
      <c r="L13" s="390"/>
      <c r="M13" s="390"/>
      <c r="N13" s="390"/>
      <c r="O13" s="390"/>
    </row>
    <row r="14" spans="1:15" s="391" customFormat="1" ht="3" customHeight="1">
      <c r="A14" s="373"/>
      <c r="B14" s="392"/>
      <c r="C14" s="392"/>
      <c r="D14" s="393"/>
      <c r="E14" s="393"/>
      <c r="F14" s="393"/>
      <c r="G14" s="393"/>
      <c r="H14" s="393"/>
      <c r="I14" s="393"/>
      <c r="J14" s="393"/>
      <c r="K14" s="393"/>
      <c r="L14" s="393"/>
      <c r="M14" s="393"/>
      <c r="N14" s="393"/>
      <c r="O14" s="393"/>
    </row>
    <row r="15" spans="1:15" ht="21.75" customHeight="1">
      <c r="A15" s="375" t="s">
        <v>420</v>
      </c>
      <c r="B15" s="385">
        <v>103.13561278635062</v>
      </c>
      <c r="C15" s="385">
        <v>105.55208410752674</v>
      </c>
      <c r="D15" s="386">
        <v>102.02840944421267</v>
      </c>
      <c r="E15" s="386">
        <v>101.57692376369934</v>
      </c>
      <c r="F15" s="386">
        <v>103.69427086323242</v>
      </c>
      <c r="G15" s="386">
        <v>103.70138708712105</v>
      </c>
      <c r="H15" s="386">
        <v>104.70990521015764</v>
      </c>
      <c r="I15" s="386">
        <v>105.56786239344956</v>
      </c>
      <c r="J15" s="386">
        <v>107.41913052657264</v>
      </c>
      <c r="K15" s="386">
        <v>107.22050375293844</v>
      </c>
      <c r="L15" s="386">
        <v>104.42579606446385</v>
      </c>
      <c r="M15" s="386">
        <v>103.1893948158838</v>
      </c>
      <c r="N15" s="386">
        <v>104.44793494584641</v>
      </c>
      <c r="O15" s="386">
        <v>105.46546155662608</v>
      </c>
    </row>
    <row r="16" spans="1:15" ht="19.5" customHeight="1">
      <c r="A16" s="369" t="s">
        <v>421</v>
      </c>
      <c r="B16" s="387">
        <v>103.19005941916129</v>
      </c>
      <c r="C16" s="387">
        <v>104.6509940461771</v>
      </c>
      <c r="D16" s="388">
        <v>101.54756695760312</v>
      </c>
      <c r="E16" s="388">
        <v>102.25762558113165</v>
      </c>
      <c r="F16" s="388">
        <v>103.6692873221632</v>
      </c>
      <c r="G16" s="388">
        <v>103.7381500715699</v>
      </c>
      <c r="H16" s="388">
        <v>104.76964540827412</v>
      </c>
      <c r="I16" s="388">
        <v>103.62942545593177</v>
      </c>
      <c r="J16" s="388">
        <v>106.83606729851482</v>
      </c>
      <c r="K16" s="388">
        <v>106.66892859427861</v>
      </c>
      <c r="L16" s="388">
        <v>102.97981238447704</v>
      </c>
      <c r="M16" s="388">
        <v>103.21095035998111</v>
      </c>
      <c r="N16" s="388">
        <v>104.16658718967415</v>
      </c>
      <c r="O16" s="388">
        <v>105.26566257695937</v>
      </c>
    </row>
    <row r="17" spans="1:15" ht="19.5" customHeight="1">
      <c r="A17" s="369" t="s">
        <v>422</v>
      </c>
      <c r="B17" s="387">
        <v>103.98338891568683</v>
      </c>
      <c r="C17" s="387">
        <v>107.0651411264284</v>
      </c>
      <c r="D17" s="388">
        <v>103.21732807014945</v>
      </c>
      <c r="E17" s="388">
        <v>99.2379876154953</v>
      </c>
      <c r="F17" s="388">
        <v>104.58872102870735</v>
      </c>
      <c r="G17" s="388">
        <v>106.65432075052541</v>
      </c>
      <c r="H17" s="388">
        <v>106.39616373162175</v>
      </c>
      <c r="I17" s="388">
        <v>105.95677983120748</v>
      </c>
      <c r="J17" s="388">
        <v>109.6438503280533</v>
      </c>
      <c r="K17" s="388">
        <v>108.02165804717798</v>
      </c>
      <c r="L17" s="388">
        <v>106.54905937179609</v>
      </c>
      <c r="M17" s="388">
        <v>105.21241290824699</v>
      </c>
      <c r="N17" s="388">
        <v>106.80379670265022</v>
      </c>
      <c r="O17" s="388">
        <v>108.37127663649562</v>
      </c>
    </row>
    <row r="18" spans="1:15" ht="19.5" customHeight="1">
      <c r="A18" s="369" t="s">
        <v>423</v>
      </c>
      <c r="B18" s="387">
        <v>103.79408448512343</v>
      </c>
      <c r="C18" s="387">
        <v>107.03445105108563</v>
      </c>
      <c r="D18" s="388">
        <v>102.5497963510573</v>
      </c>
      <c r="E18" s="388">
        <v>99.8531011969532</v>
      </c>
      <c r="F18" s="388">
        <v>103.80374351661679</v>
      </c>
      <c r="G18" s="388">
        <v>106.57351059759507</v>
      </c>
      <c r="H18" s="388">
        <v>106.34188765222807</v>
      </c>
      <c r="I18" s="388">
        <v>102.82144781518257</v>
      </c>
      <c r="J18" s="388">
        <v>109.41496435894828</v>
      </c>
      <c r="K18" s="388">
        <v>110.07204504326398</v>
      </c>
      <c r="L18" s="388">
        <v>106.83915353164466</v>
      </c>
      <c r="M18" s="388">
        <v>106.18178410444602</v>
      </c>
      <c r="N18" s="388">
        <v>107.70441320693062</v>
      </c>
      <c r="O18" s="388">
        <v>109.2207974627337</v>
      </c>
    </row>
    <row r="19" spans="1:15" ht="19.5" customHeight="1">
      <c r="A19" s="369" t="s">
        <v>424</v>
      </c>
      <c r="B19" s="387">
        <v>103.88579990133819</v>
      </c>
      <c r="C19" s="387">
        <v>106.99576483422175</v>
      </c>
      <c r="D19" s="388">
        <v>103.35982155304613</v>
      </c>
      <c r="E19" s="388">
        <v>97.92959266253033</v>
      </c>
      <c r="F19" s="388">
        <v>105.62898227176669</v>
      </c>
      <c r="G19" s="388">
        <v>106.25043924493104</v>
      </c>
      <c r="H19" s="388">
        <v>106.51270449499933</v>
      </c>
      <c r="I19" s="388">
        <v>109.77198606990777</v>
      </c>
      <c r="J19" s="388">
        <v>109.48493692290282</v>
      </c>
      <c r="K19" s="388">
        <v>105.3630169626253</v>
      </c>
      <c r="L19" s="388">
        <v>106.33811499858092</v>
      </c>
      <c r="M19" s="388">
        <v>104.13815717062587</v>
      </c>
      <c r="N19" s="388">
        <v>106.10064160683343</v>
      </c>
      <c r="O19" s="388">
        <v>107.8244730933702</v>
      </c>
    </row>
    <row r="20" spans="1:15" ht="19.5" customHeight="1">
      <c r="A20" s="369" t="s">
        <v>425</v>
      </c>
      <c r="B20" s="387">
        <v>105.82143717218868</v>
      </c>
      <c r="C20" s="387">
        <v>107.61463824707509</v>
      </c>
      <c r="D20" s="388">
        <v>107.22007722007723</v>
      </c>
      <c r="E20" s="388">
        <v>102.08858480374505</v>
      </c>
      <c r="F20" s="388">
        <v>104.46992543804055</v>
      </c>
      <c r="G20" s="388">
        <v>109.31560788472696</v>
      </c>
      <c r="H20" s="388">
        <v>106.15526018967283</v>
      </c>
      <c r="I20" s="388">
        <v>106.89858651247218</v>
      </c>
      <c r="J20" s="388">
        <v>111.91755714431955</v>
      </c>
      <c r="K20" s="388">
        <v>109.10471221585408</v>
      </c>
      <c r="L20" s="388">
        <v>105.79939093933987</v>
      </c>
      <c r="M20" s="388">
        <v>104.51049147616331</v>
      </c>
      <c r="N20" s="388">
        <v>104.57648422194654</v>
      </c>
      <c r="O20" s="388">
        <v>105.5689988679216</v>
      </c>
    </row>
    <row r="21" spans="1:15" ht="19.5" customHeight="1">
      <c r="A21" s="369" t="s">
        <v>426</v>
      </c>
      <c r="B21" s="387">
        <v>102.3036518588279</v>
      </c>
      <c r="C21" s="387">
        <v>105.51549709137245</v>
      </c>
      <c r="D21" s="388">
        <v>103.3136620012534</v>
      </c>
      <c r="E21" s="388">
        <v>101.85517502843422</v>
      </c>
      <c r="F21" s="388">
        <v>102.44919228764984</v>
      </c>
      <c r="G21" s="388">
        <v>100.68304025577677</v>
      </c>
      <c r="H21" s="388">
        <v>103.2404689300688</v>
      </c>
      <c r="I21" s="388">
        <v>109.11704143118412</v>
      </c>
      <c r="J21" s="388">
        <v>105.74686669726772</v>
      </c>
      <c r="K21" s="388">
        <v>107.09985413348966</v>
      </c>
      <c r="L21" s="388">
        <v>104.7209109465112</v>
      </c>
      <c r="M21" s="388">
        <v>101.06455439840194</v>
      </c>
      <c r="N21" s="388">
        <v>103.37207306155332</v>
      </c>
      <c r="O21" s="388">
        <v>103.76844594112988</v>
      </c>
    </row>
    <row r="22" spans="1:15" ht="19.5" customHeight="1">
      <c r="A22" s="369" t="s">
        <v>427</v>
      </c>
      <c r="B22" s="387">
        <v>103.20571795119682</v>
      </c>
      <c r="C22" s="387">
        <v>107.2947003220629</v>
      </c>
      <c r="D22" s="388">
        <v>99.166181888695</v>
      </c>
      <c r="E22" s="388">
        <v>101.88371789857906</v>
      </c>
      <c r="F22" s="388">
        <v>105.20383852600601</v>
      </c>
      <c r="G22" s="388">
        <v>104.80459769123765</v>
      </c>
      <c r="H22" s="388">
        <v>105.1086598079361</v>
      </c>
      <c r="I22" s="388">
        <v>106.96107257082286</v>
      </c>
      <c r="J22" s="388">
        <v>110.19446631315566</v>
      </c>
      <c r="K22" s="388">
        <v>109.08579277238243</v>
      </c>
      <c r="L22" s="388">
        <v>106.6864110000719</v>
      </c>
      <c r="M22" s="388">
        <v>103.66413370898746</v>
      </c>
      <c r="N22" s="388">
        <v>103.23936866323598</v>
      </c>
      <c r="O22" s="388">
        <v>103.49600011765123</v>
      </c>
    </row>
    <row r="23" spans="1:15" ht="19.5" customHeight="1">
      <c r="A23" s="369" t="s">
        <v>428</v>
      </c>
      <c r="B23" s="387">
        <v>101.26366976504553</v>
      </c>
      <c r="C23" s="387">
        <v>101.06783111623862</v>
      </c>
      <c r="D23" s="388">
        <v>99.20724801812007</v>
      </c>
      <c r="E23" s="388">
        <v>105.82191780821917</v>
      </c>
      <c r="F23" s="388">
        <v>102.76918478899448</v>
      </c>
      <c r="G23" s="388">
        <v>102.51990473894996</v>
      </c>
      <c r="H23" s="388">
        <v>96.2671631808028</v>
      </c>
      <c r="I23" s="388">
        <v>103.53501786869313</v>
      </c>
      <c r="J23" s="388">
        <v>101.14458090765861</v>
      </c>
      <c r="K23" s="388">
        <v>100.97995839623786</v>
      </c>
      <c r="L23" s="388">
        <v>99.66821972671245</v>
      </c>
      <c r="M23" s="388">
        <v>100.05595913691808</v>
      </c>
      <c r="N23" s="388">
        <v>99.92945257543064</v>
      </c>
      <c r="O23" s="388">
        <v>105.00562658540741</v>
      </c>
    </row>
    <row r="24" spans="1:15" ht="7.5" customHeight="1">
      <c r="A24" s="369"/>
      <c r="B24" s="394"/>
      <c r="C24" s="394"/>
      <c r="D24" s="388"/>
      <c r="E24" s="388"/>
      <c r="F24" s="388"/>
      <c r="G24" s="388"/>
      <c r="H24" s="388"/>
      <c r="I24" s="388"/>
      <c r="J24" s="388"/>
      <c r="K24" s="388"/>
      <c r="L24" s="388"/>
      <c r="M24" s="388"/>
      <c r="N24" s="388"/>
      <c r="O24" s="388"/>
    </row>
    <row r="25" spans="1:15" ht="6" customHeight="1">
      <c r="A25" s="374"/>
      <c r="B25" s="395"/>
      <c r="C25" s="395"/>
      <c r="D25" s="396"/>
      <c r="E25" s="396"/>
      <c r="F25" s="396"/>
      <c r="G25" s="396"/>
      <c r="H25" s="396"/>
      <c r="I25" s="396"/>
      <c r="J25" s="396"/>
      <c r="K25" s="396"/>
      <c r="L25" s="396"/>
      <c r="M25" s="396"/>
      <c r="N25" s="396"/>
      <c r="O25" s="396"/>
    </row>
    <row r="26" spans="1:15" ht="19.5" customHeight="1">
      <c r="A26" s="375" t="s">
        <v>429</v>
      </c>
      <c r="B26" s="385">
        <v>105.0211935726872</v>
      </c>
      <c r="C26" s="385">
        <v>108.40658040655751</v>
      </c>
      <c r="D26" s="386">
        <v>99.21243305680983</v>
      </c>
      <c r="E26" s="386">
        <v>100.66680779000848</v>
      </c>
      <c r="F26" s="386">
        <v>109.06318999053728</v>
      </c>
      <c r="G26" s="386">
        <v>108.24587176357463</v>
      </c>
      <c r="H26" s="386">
        <v>108.35346720018528</v>
      </c>
      <c r="I26" s="386">
        <v>109.64129895248192</v>
      </c>
      <c r="J26" s="386">
        <v>109.23218062381639</v>
      </c>
      <c r="K26" s="386">
        <v>108.2026286946566</v>
      </c>
      <c r="L26" s="386">
        <v>108.02697317034938</v>
      </c>
      <c r="M26" s="386">
        <v>106.95065059087428</v>
      </c>
      <c r="N26" s="386">
        <v>109.15700296939146</v>
      </c>
      <c r="O26" s="386">
        <v>105.12586777096993</v>
      </c>
    </row>
    <row r="27" spans="1:15" ht="19.5" customHeight="1">
      <c r="A27" s="375" t="s">
        <v>430</v>
      </c>
      <c r="B27" s="385">
        <v>105.06953173952176</v>
      </c>
      <c r="C27" s="385">
        <v>105.89431810440854</v>
      </c>
      <c r="D27" s="386">
        <v>101.54695872157886</v>
      </c>
      <c r="E27" s="386">
        <v>103.3129337490619</v>
      </c>
      <c r="F27" s="386">
        <v>106.00301049178853</v>
      </c>
      <c r="G27" s="386">
        <v>106.74967430372257</v>
      </c>
      <c r="H27" s="386">
        <v>107.86427043831097</v>
      </c>
      <c r="I27" s="386">
        <v>107.92006272253832</v>
      </c>
      <c r="J27" s="386">
        <v>105.59101493347518</v>
      </c>
      <c r="K27" s="386">
        <v>106.04335666595728</v>
      </c>
      <c r="L27" s="386">
        <v>105.7159902337823</v>
      </c>
      <c r="M27" s="386">
        <v>104.23414027438271</v>
      </c>
      <c r="N27" s="386">
        <v>101.51335151502552</v>
      </c>
      <c r="O27" s="386">
        <v>104.40998123470746</v>
      </c>
    </row>
    <row r="28" spans="1:15" ht="19.5" customHeight="1">
      <c r="A28" s="397" t="s">
        <v>431</v>
      </c>
      <c r="B28" s="385">
        <v>108.95634935310821</v>
      </c>
      <c r="C28" s="385">
        <v>108.09543960121488</v>
      </c>
      <c r="D28" s="386">
        <v>105.48470076197822</v>
      </c>
      <c r="E28" s="386">
        <v>104.28015721183543</v>
      </c>
      <c r="F28" s="386">
        <v>109.12484769733972</v>
      </c>
      <c r="G28" s="386">
        <v>113.18024273183465</v>
      </c>
      <c r="H28" s="386">
        <v>113.02572293736655</v>
      </c>
      <c r="I28" s="386">
        <v>112.64874178007258</v>
      </c>
      <c r="J28" s="386">
        <v>107.68465649062226</v>
      </c>
      <c r="K28" s="386">
        <v>107.05496910493595</v>
      </c>
      <c r="L28" s="386">
        <v>107.85468331319352</v>
      </c>
      <c r="M28" s="386">
        <v>105.36851259802731</v>
      </c>
      <c r="N28" s="386">
        <v>104.70972740911712</v>
      </c>
      <c r="O28" s="386">
        <v>107.97214671443854</v>
      </c>
    </row>
    <row r="29" spans="1:15" ht="19.5" customHeight="1">
      <c r="A29" s="369" t="s">
        <v>432</v>
      </c>
      <c r="B29" s="398">
        <v>104.96287412269916</v>
      </c>
      <c r="C29" s="398">
        <v>105.56731221640656</v>
      </c>
      <c r="D29" s="388">
        <v>102.11259152562717</v>
      </c>
      <c r="E29" s="388">
        <v>100.49958857411545</v>
      </c>
      <c r="F29" s="388">
        <v>103.46219077139014</v>
      </c>
      <c r="G29" s="388">
        <v>105.2093443243147</v>
      </c>
      <c r="H29" s="388">
        <v>114.05097555196629</v>
      </c>
      <c r="I29" s="388">
        <v>110.79447714920165</v>
      </c>
      <c r="J29" s="388">
        <v>104.35229344535281</v>
      </c>
      <c r="K29" s="388">
        <v>104.27265389866847</v>
      </c>
      <c r="L29" s="388">
        <v>105.25350522801804</v>
      </c>
      <c r="M29" s="388">
        <v>103.32852171999114</v>
      </c>
      <c r="N29" s="388">
        <v>102.23048170523785</v>
      </c>
      <c r="O29" s="388">
        <v>104.61399874040089</v>
      </c>
    </row>
    <row r="30" spans="1:15" ht="19.5" customHeight="1">
      <c r="A30" s="369" t="s">
        <v>433</v>
      </c>
      <c r="B30" s="387">
        <v>102.77917108149795</v>
      </c>
      <c r="C30" s="387">
        <v>107.61854759100021</v>
      </c>
      <c r="D30" s="388">
        <v>101.70283459661509</v>
      </c>
      <c r="E30" s="388">
        <v>93.22103113833589</v>
      </c>
      <c r="F30" s="388">
        <v>103.39502792684263</v>
      </c>
      <c r="G30" s="388">
        <v>107.03031884270678</v>
      </c>
      <c r="H30" s="388">
        <v>109.31307715567232</v>
      </c>
      <c r="I30" s="388">
        <v>110.233621344603</v>
      </c>
      <c r="J30" s="388">
        <v>109.16837510885273</v>
      </c>
      <c r="K30" s="388">
        <v>106.16816385382101</v>
      </c>
      <c r="L30" s="388">
        <v>107.25569549130157</v>
      </c>
      <c r="M30" s="388">
        <v>105.34405749347555</v>
      </c>
      <c r="N30" s="388">
        <v>106.02558045216905</v>
      </c>
      <c r="O30" s="388">
        <v>108.17980876382438</v>
      </c>
    </row>
    <row r="31" spans="1:15" ht="19.5" customHeight="1">
      <c r="A31" s="374" t="s">
        <v>434</v>
      </c>
      <c r="B31" s="399">
        <v>131.4248539725658</v>
      </c>
      <c r="C31" s="399">
        <v>112.84199482177648</v>
      </c>
      <c r="D31" s="396">
        <v>133.8855421686747</v>
      </c>
      <c r="E31" s="396">
        <v>138.47019122609672</v>
      </c>
      <c r="F31" s="396">
        <v>134.40292445166534</v>
      </c>
      <c r="G31" s="396">
        <v>139.12239805599228</v>
      </c>
      <c r="H31" s="396">
        <v>113.10759512276407</v>
      </c>
      <c r="I31" s="396">
        <v>117.78212551543818</v>
      </c>
      <c r="J31" s="396">
        <v>113.29463813787129</v>
      </c>
      <c r="K31" s="396">
        <v>112.41652487963462</v>
      </c>
      <c r="L31" s="396">
        <v>112.40124546437468</v>
      </c>
      <c r="M31" s="396">
        <v>108.50849794718323</v>
      </c>
      <c r="N31" s="396">
        <v>107.74857169897271</v>
      </c>
      <c r="O31" s="396">
        <v>112.53524626968459</v>
      </c>
    </row>
    <row r="32" spans="1:15" ht="24" customHeight="1">
      <c r="A32" s="378" t="s">
        <v>439</v>
      </c>
      <c r="B32" s="385">
        <v>103.2660185316508</v>
      </c>
      <c r="C32" s="385">
        <v>105.60496212838324</v>
      </c>
      <c r="D32" s="386">
        <v>102.43365182370742</v>
      </c>
      <c r="E32" s="386">
        <v>101.78256712468752</v>
      </c>
      <c r="F32" s="386">
        <v>103.63809420471537</v>
      </c>
      <c r="G32" s="386">
        <v>103.68917097675701</v>
      </c>
      <c r="H32" s="386">
        <v>104.81375693847656</v>
      </c>
      <c r="I32" s="386">
        <v>105.74088266798721</v>
      </c>
      <c r="J32" s="386">
        <v>106.42214104458196</v>
      </c>
      <c r="K32" s="386">
        <v>106.43452285059014</v>
      </c>
      <c r="L32" s="386">
        <v>105.0620351740136</v>
      </c>
      <c r="M32" s="386">
        <v>104.38026029876923</v>
      </c>
      <c r="N32" s="386">
        <v>103.51338528343442</v>
      </c>
      <c r="O32" s="386">
        <v>104.67585641860467</v>
      </c>
    </row>
    <row r="33" spans="1:15" ht="22.5" customHeight="1">
      <c r="A33" s="375" t="s">
        <v>435</v>
      </c>
      <c r="B33" s="400">
        <v>103.24838869769187</v>
      </c>
      <c r="C33" s="400">
        <v>105.02928515028236</v>
      </c>
      <c r="D33" s="386">
        <v>103.82476934074718</v>
      </c>
      <c r="E33" s="386">
        <v>102.153238157293</v>
      </c>
      <c r="F33" s="386">
        <v>104.06280156863946</v>
      </c>
      <c r="G33" s="386">
        <v>103.093379024249</v>
      </c>
      <c r="H33" s="386">
        <v>103.1186010833003</v>
      </c>
      <c r="I33" s="386">
        <v>103.73164144318908</v>
      </c>
      <c r="J33" s="386">
        <v>104.51273159419567</v>
      </c>
      <c r="K33" s="386">
        <v>105.92613037316258</v>
      </c>
      <c r="L33" s="386">
        <v>105.21432431810265</v>
      </c>
      <c r="M33" s="386">
        <v>105.7775786275694</v>
      </c>
      <c r="N33" s="386">
        <v>105.34241908156909</v>
      </c>
      <c r="O33" s="386">
        <v>105.86853875895564</v>
      </c>
    </row>
    <row r="34" spans="1:15" ht="19.5" customHeight="1">
      <c r="A34" s="369" t="s">
        <v>436</v>
      </c>
      <c r="B34" s="387">
        <v>102.71878026571888</v>
      </c>
      <c r="C34" s="387">
        <v>104.35021491619005</v>
      </c>
      <c r="D34" s="401">
        <v>103.27195561144696</v>
      </c>
      <c r="E34" s="401">
        <v>101.56429700454991</v>
      </c>
      <c r="F34" s="401">
        <v>103.16767352009857</v>
      </c>
      <c r="G34" s="401">
        <v>102.45382264938074</v>
      </c>
      <c r="H34" s="401">
        <v>103.14638140477913</v>
      </c>
      <c r="I34" s="401">
        <v>103.7297431209139</v>
      </c>
      <c r="J34" s="401">
        <v>105.04441012549297</v>
      </c>
      <c r="K34" s="401">
        <v>105.2281145255904</v>
      </c>
      <c r="L34" s="401">
        <v>104.96715982037873</v>
      </c>
      <c r="M34" s="401">
        <v>102.80287376692098</v>
      </c>
      <c r="N34" s="401">
        <v>104.63303860196416</v>
      </c>
      <c r="O34" s="401">
        <v>106.16754141576858</v>
      </c>
    </row>
    <row r="35" spans="1:15" ht="1.5" customHeight="1" hidden="1">
      <c r="A35" s="369"/>
      <c r="B35" s="389">
        <v>0</v>
      </c>
      <c r="C35" s="389" t="e">
        <v>#DIV/0!</v>
      </c>
      <c r="D35" s="388" t="e">
        <v>#DIV/0!</v>
      </c>
      <c r="E35" s="388" t="e">
        <v>#DIV/0!</v>
      </c>
      <c r="F35" s="388" t="e">
        <v>#DIV/0!</v>
      </c>
      <c r="G35" s="388" t="e">
        <v>#DIV/0!</v>
      </c>
      <c r="H35" s="388" t="e">
        <v>#DIV/0!</v>
      </c>
      <c r="I35" s="388" t="e">
        <v>#DIV/0!</v>
      </c>
      <c r="J35" s="388" t="e">
        <v>#DIV/0!</v>
      </c>
      <c r="K35" s="388" t="e">
        <v>#DIV/0!</v>
      </c>
      <c r="L35" s="388" t="e">
        <v>#DIV/0!</v>
      </c>
      <c r="M35" s="388" t="e">
        <v>#DIV/0!</v>
      </c>
      <c r="N35" s="388" t="e">
        <v>#DIV/0!</v>
      </c>
      <c r="O35" s="388" t="e">
        <v>#DIV/0!</v>
      </c>
    </row>
    <row r="36" spans="1:15" ht="1.5" customHeight="1" hidden="1">
      <c r="A36" s="369"/>
      <c r="B36" s="389">
        <v>0</v>
      </c>
      <c r="C36" s="389" t="e">
        <v>#DIV/0!</v>
      </c>
      <c r="D36" s="388" t="e">
        <v>#DIV/0!</v>
      </c>
      <c r="E36" s="388" t="e">
        <v>#DIV/0!</v>
      </c>
      <c r="F36" s="388" t="e">
        <v>#DIV/0!</v>
      </c>
      <c r="G36" s="388" t="e">
        <v>#DIV/0!</v>
      </c>
      <c r="H36" s="388" t="e">
        <v>#DIV/0!</v>
      </c>
      <c r="I36" s="388" t="e">
        <v>#DIV/0!</v>
      </c>
      <c r="J36" s="388" t="e">
        <v>#DIV/0!</v>
      </c>
      <c r="K36" s="388" t="e">
        <v>#DIV/0!</v>
      </c>
      <c r="L36" s="388" t="e">
        <v>#DIV/0!</v>
      </c>
      <c r="M36" s="388" t="e">
        <v>#DIV/0!</v>
      </c>
      <c r="N36" s="388" t="e">
        <v>#DIV/0!</v>
      </c>
      <c r="O36" s="388" t="e">
        <v>#DIV/0!</v>
      </c>
    </row>
    <row r="37" spans="1:15" ht="1.5" customHeight="1" hidden="1">
      <c r="A37" s="369"/>
      <c r="B37" s="387">
        <v>0</v>
      </c>
      <c r="C37" s="387" t="e">
        <v>#DIV/0!</v>
      </c>
      <c r="D37" s="388" t="e">
        <v>#DIV/0!</v>
      </c>
      <c r="E37" s="388" t="e">
        <v>#DIV/0!</v>
      </c>
      <c r="F37" s="388" t="e">
        <v>#DIV/0!</v>
      </c>
      <c r="G37" s="388" t="e">
        <v>#DIV/0!</v>
      </c>
      <c r="H37" s="388" t="e">
        <v>#DIV/0!</v>
      </c>
      <c r="I37" s="388" t="e">
        <v>#DIV/0!</v>
      </c>
      <c r="J37" s="388" t="e">
        <v>#DIV/0!</v>
      </c>
      <c r="K37" s="388" t="e">
        <v>#DIV/0!</v>
      </c>
      <c r="L37" s="388" t="e">
        <v>#DIV/0!</v>
      </c>
      <c r="M37" s="388" t="e">
        <v>#DIV/0!</v>
      </c>
      <c r="N37" s="388" t="e">
        <v>#DIV/0!</v>
      </c>
      <c r="O37" s="388" t="e">
        <v>#DIV/0!</v>
      </c>
    </row>
    <row r="38" spans="1:15" ht="1.5" customHeight="1" hidden="1">
      <c r="A38" s="369"/>
      <c r="B38" s="387">
        <v>0</v>
      </c>
      <c r="C38" s="387" t="e">
        <v>#DIV/0!</v>
      </c>
      <c r="D38" s="388" t="e">
        <v>#DIV/0!</v>
      </c>
      <c r="E38" s="388" t="e">
        <v>#DIV/0!</v>
      </c>
      <c r="F38" s="388" t="e">
        <v>#DIV/0!</v>
      </c>
      <c r="G38" s="388" t="e">
        <v>#DIV/0!</v>
      </c>
      <c r="H38" s="388" t="e">
        <v>#DIV/0!</v>
      </c>
      <c r="I38" s="388" t="e">
        <v>#DIV/0!</v>
      </c>
      <c r="J38" s="388" t="e">
        <v>#DIV/0!</v>
      </c>
      <c r="K38" s="388" t="e">
        <v>#DIV/0!</v>
      </c>
      <c r="L38" s="388" t="e">
        <v>#DIV/0!</v>
      </c>
      <c r="M38" s="388" t="e">
        <v>#DIV/0!</v>
      </c>
      <c r="N38" s="388" t="e">
        <v>#DIV/0!</v>
      </c>
      <c r="O38" s="388" t="e">
        <v>#DIV/0!</v>
      </c>
    </row>
    <row r="39" spans="1:15" ht="19.5" customHeight="1">
      <c r="A39" s="369" t="s">
        <v>437</v>
      </c>
      <c r="B39" s="399">
        <v>106.34177870282275</v>
      </c>
      <c r="C39" s="399">
        <v>108.34492661539612</v>
      </c>
      <c r="D39" s="396">
        <v>107.28841659561475</v>
      </c>
      <c r="E39" s="396">
        <v>105.70510195065208</v>
      </c>
      <c r="F39" s="396">
        <v>109.24978289242375</v>
      </c>
      <c r="G39" s="396">
        <v>106.59308375976168</v>
      </c>
      <c r="H39" s="396">
        <v>102.97248804201902</v>
      </c>
      <c r="I39" s="396">
        <v>103.74164269696526</v>
      </c>
      <c r="J39" s="396">
        <v>101.71192055399156</v>
      </c>
      <c r="K39" s="396">
        <v>109.72365903192447</v>
      </c>
      <c r="L39" s="396">
        <v>106.5039194162546</v>
      </c>
      <c r="M39" s="396">
        <v>121.07432349081093</v>
      </c>
      <c r="N39" s="396">
        <v>108.43974978506759</v>
      </c>
      <c r="O39" s="396">
        <v>104.60884864155308</v>
      </c>
    </row>
    <row r="40" spans="1:15" ht="19.5" customHeight="1">
      <c r="A40" s="375" t="s">
        <v>440</v>
      </c>
      <c r="B40" s="385">
        <v>103.26567065741861</v>
      </c>
      <c r="C40" s="385">
        <v>105.59372921626957</v>
      </c>
      <c r="D40" s="386">
        <v>102.46111072903416</v>
      </c>
      <c r="E40" s="386">
        <v>101.7899810799949</v>
      </c>
      <c r="F40" s="386">
        <v>103.64661927977149</v>
      </c>
      <c r="G40" s="386">
        <v>103.67716373027893</v>
      </c>
      <c r="H40" s="386">
        <v>104.77978611351597</v>
      </c>
      <c r="I40" s="386">
        <v>105.70125595540787</v>
      </c>
      <c r="J40" s="386">
        <v>106.38518494447425</v>
      </c>
      <c r="K40" s="386">
        <v>106.42485623988884</v>
      </c>
      <c r="L40" s="386">
        <v>105.06491724115388</v>
      </c>
      <c r="M40" s="386">
        <v>104.40674210793328</v>
      </c>
      <c r="N40" s="386">
        <v>103.54850403780658</v>
      </c>
      <c r="O40" s="386">
        <v>104.69915350551592</v>
      </c>
    </row>
  </sheetData>
  <sheetProtection/>
  <mergeCells count="1">
    <mergeCell ref="A4:O4"/>
  </mergeCells>
  <printOptions horizontalCentered="1" verticalCentered="1"/>
  <pageMargins left="0.1968503937007874" right="0.1968503937007874" top="0.5905511811023623" bottom="0.5905511811023623" header="0.5118110236220472" footer="0.5118110236220472"/>
  <pageSetup horizontalDpi="600" verticalDpi="600" orientation="landscape" paperSize="9" r:id="rId2"/>
  <drawing r:id="rId1"/>
</worksheet>
</file>

<file path=xl/worksheets/sheet51.xml><?xml version="1.0" encoding="utf-8"?>
<worksheet xmlns="http://schemas.openxmlformats.org/spreadsheetml/2006/main" xmlns:r="http://schemas.openxmlformats.org/officeDocument/2006/relationships">
  <dimension ref="A1:O29"/>
  <sheetViews>
    <sheetView showGridLines="0" zoomScalePageLayoutView="0" workbookViewId="0" topLeftCell="A1">
      <selection activeCell="A1" sqref="A1"/>
    </sheetView>
  </sheetViews>
  <sheetFormatPr defaultColWidth="8.00390625" defaultRowHeight="12.75"/>
  <cols>
    <col min="1" max="1" width="39.421875" style="403" customWidth="1"/>
    <col min="2" max="3" width="7.7109375" style="403" customWidth="1"/>
    <col min="4" max="14" width="6.140625" style="403" customWidth="1"/>
    <col min="15" max="15" width="5.28125" style="403" customWidth="1"/>
    <col min="16" max="16384" width="8.00390625" style="403" customWidth="1"/>
  </cols>
  <sheetData>
    <row r="1" ht="11.25">
      <c r="A1" s="402" t="s">
        <v>441</v>
      </c>
    </row>
    <row r="2" ht="11.25">
      <c r="A2" s="402" t="s">
        <v>415</v>
      </c>
    </row>
    <row r="4" spans="1:15" ht="11.25">
      <c r="A4" s="648" t="s">
        <v>442</v>
      </c>
      <c r="B4" s="648"/>
      <c r="C4" s="648"/>
      <c r="D4" s="648"/>
      <c r="E4" s="648"/>
      <c r="F4" s="648"/>
      <c r="G4" s="648"/>
      <c r="H4" s="648"/>
      <c r="I4" s="648"/>
      <c r="J4" s="648"/>
      <c r="K4" s="648"/>
      <c r="L4" s="648"/>
      <c r="M4" s="648"/>
      <c r="N4" s="648"/>
      <c r="O4" s="649"/>
    </row>
    <row r="5" spans="1:15" ht="21" customHeight="1">
      <c r="A5" s="404"/>
      <c r="B5" s="405" t="s">
        <v>223</v>
      </c>
      <c r="C5" s="406" t="s">
        <v>222</v>
      </c>
      <c r="D5" s="407">
        <v>1996</v>
      </c>
      <c r="E5" s="408">
        <v>1997</v>
      </c>
      <c r="F5" s="408">
        <v>1998</v>
      </c>
      <c r="G5" s="408">
        <v>1999</v>
      </c>
      <c r="H5" s="408">
        <v>2000</v>
      </c>
      <c r="I5" s="408">
        <v>2001</v>
      </c>
      <c r="J5" s="408">
        <v>2002</v>
      </c>
      <c r="K5" s="408">
        <v>2003</v>
      </c>
      <c r="L5" s="408">
        <v>2004</v>
      </c>
      <c r="M5" s="408">
        <v>2005</v>
      </c>
      <c r="N5" s="408">
        <v>2006</v>
      </c>
      <c r="O5" s="408">
        <v>2007</v>
      </c>
    </row>
    <row r="6" spans="1:15" ht="22.5">
      <c r="A6" s="409" t="s">
        <v>417</v>
      </c>
      <c r="B6" s="410">
        <v>101.49572876868858</v>
      </c>
      <c r="C6" s="410">
        <v>103.50063864522427</v>
      </c>
      <c r="D6" s="411">
        <v>101.80660057551023</v>
      </c>
      <c r="E6" s="412">
        <v>100.89467848493167</v>
      </c>
      <c r="F6" s="412">
        <v>101.18383747916513</v>
      </c>
      <c r="G6" s="412">
        <v>101.57005355454017</v>
      </c>
      <c r="H6" s="412">
        <v>102.14833369736995</v>
      </c>
      <c r="I6" s="412">
        <v>103.13801416580691</v>
      </c>
      <c r="J6" s="412">
        <v>104.26170174646295</v>
      </c>
      <c r="K6" s="412">
        <v>104.61450920855779</v>
      </c>
      <c r="L6" s="412">
        <v>103.13191458134354</v>
      </c>
      <c r="M6" s="412">
        <v>102.36638482707332</v>
      </c>
      <c r="N6" s="412">
        <v>101.96014837843698</v>
      </c>
      <c r="O6" s="412">
        <v>101.93744329845143</v>
      </c>
    </row>
    <row r="7" spans="1:15" ht="1.5" customHeight="1">
      <c r="A7" s="413"/>
      <c r="B7" s="414"/>
      <c r="C7" s="414"/>
      <c r="D7" s="415"/>
      <c r="E7" s="416"/>
      <c r="F7" s="416"/>
      <c r="G7" s="416"/>
      <c r="H7" s="416"/>
      <c r="I7" s="416"/>
      <c r="J7" s="416"/>
      <c r="K7" s="416"/>
      <c r="L7" s="416"/>
      <c r="M7" s="416"/>
      <c r="N7" s="416"/>
      <c r="O7" s="416"/>
    </row>
    <row r="8" spans="1:15" ht="11.25">
      <c r="A8" s="370" t="s">
        <v>418</v>
      </c>
      <c r="B8" s="414">
        <v>101.7212728747446</v>
      </c>
      <c r="C8" s="414">
        <v>103.68310552172315</v>
      </c>
      <c r="D8" s="415">
        <v>101.7</v>
      </c>
      <c r="E8" s="416">
        <v>100.8</v>
      </c>
      <c r="F8" s="416">
        <v>101.33378974495322</v>
      </c>
      <c r="G8" s="416">
        <v>102.15962705296955</v>
      </c>
      <c r="H8" s="416">
        <v>102.6228003180738</v>
      </c>
      <c r="I8" s="416">
        <v>103.4988534100471</v>
      </c>
      <c r="J8" s="416">
        <v>104.57288254328205</v>
      </c>
      <c r="K8" s="416">
        <v>104.94074381284845</v>
      </c>
      <c r="L8" s="416">
        <v>103.16532555991988</v>
      </c>
      <c r="M8" s="416">
        <v>102.26039700560399</v>
      </c>
      <c r="N8" s="416">
        <v>102.23157406101694</v>
      </c>
      <c r="O8" s="416">
        <v>102.02783188866835</v>
      </c>
    </row>
    <row r="9" spans="1:15" ht="11.25">
      <c r="A9" s="370" t="s">
        <v>419</v>
      </c>
      <c r="B9" s="414">
        <v>100.82583868328663</v>
      </c>
      <c r="C9" s="414">
        <v>102.88384922181486</v>
      </c>
      <c r="D9" s="415">
        <v>102.12017538570719</v>
      </c>
      <c r="E9" s="416">
        <v>101.17086043942551</v>
      </c>
      <c r="F9" s="416">
        <v>100.70741557815343</v>
      </c>
      <c r="G9" s="416">
        <v>99.63067272545702</v>
      </c>
      <c r="H9" s="416">
        <v>100.54942462702692</v>
      </c>
      <c r="I9" s="416">
        <v>101.89846603727281</v>
      </c>
      <c r="J9" s="416">
        <v>103.19037761969949</v>
      </c>
      <c r="K9" s="416">
        <v>103.48650626501181</v>
      </c>
      <c r="L9" s="416">
        <v>103.0152012754171</v>
      </c>
      <c r="M9" s="416">
        <v>102.7345812117538</v>
      </c>
      <c r="N9" s="416">
        <v>101.03415705864738</v>
      </c>
      <c r="O9" s="416">
        <v>101.62638334024226</v>
      </c>
    </row>
    <row r="10" spans="1:15" s="421" customFormat="1" ht="3" customHeight="1">
      <c r="A10" s="417"/>
      <c r="B10" s="418"/>
      <c r="C10" s="418"/>
      <c r="D10" s="419"/>
      <c r="E10" s="420"/>
      <c r="F10" s="420"/>
      <c r="G10" s="420"/>
      <c r="H10" s="420"/>
      <c r="I10" s="420"/>
      <c r="J10" s="420"/>
      <c r="K10" s="420"/>
      <c r="L10" s="420"/>
      <c r="M10" s="420"/>
      <c r="N10" s="420"/>
      <c r="O10" s="420"/>
    </row>
    <row r="11" spans="1:15" s="421" customFormat="1" ht="3" customHeight="1">
      <c r="A11" s="422"/>
      <c r="B11" s="418"/>
      <c r="C11" s="418"/>
      <c r="D11" s="419"/>
      <c r="E11" s="420"/>
      <c r="F11" s="420"/>
      <c r="G11" s="420"/>
      <c r="H11" s="420"/>
      <c r="I11" s="420"/>
      <c r="J11" s="420"/>
      <c r="K11" s="420"/>
      <c r="L11" s="420"/>
      <c r="M11" s="420"/>
      <c r="N11" s="420"/>
      <c r="O11" s="420"/>
    </row>
    <row r="12" spans="1:15" ht="4.5" customHeight="1">
      <c r="A12" s="413"/>
      <c r="B12" s="414"/>
      <c r="C12" s="414"/>
      <c r="D12" s="415"/>
      <c r="E12" s="416"/>
      <c r="F12" s="416"/>
      <c r="G12" s="416"/>
      <c r="H12" s="416"/>
      <c r="I12" s="416"/>
      <c r="J12" s="416"/>
      <c r="K12" s="416"/>
      <c r="L12" s="416"/>
      <c r="M12" s="416"/>
      <c r="N12" s="416"/>
      <c r="O12" s="416"/>
    </row>
    <row r="13" spans="1:15" ht="3.75" customHeight="1" hidden="1">
      <c r="A13" s="413"/>
      <c r="B13" s="414"/>
      <c r="C13" s="414"/>
      <c r="D13" s="415"/>
      <c r="E13" s="416"/>
      <c r="F13" s="416"/>
      <c r="G13" s="416"/>
      <c r="H13" s="416"/>
      <c r="I13" s="416"/>
      <c r="J13" s="416"/>
      <c r="K13" s="416"/>
      <c r="L13" s="416"/>
      <c r="M13" s="416"/>
      <c r="N13" s="416"/>
      <c r="O13" s="416"/>
    </row>
    <row r="14" spans="1:15" ht="3.75" customHeight="1" hidden="1">
      <c r="A14" s="423"/>
      <c r="B14" s="424"/>
      <c r="C14" s="424"/>
      <c r="D14" s="425"/>
      <c r="E14" s="426"/>
      <c r="F14" s="426"/>
      <c r="G14" s="426"/>
      <c r="H14" s="426"/>
      <c r="I14" s="426"/>
      <c r="J14" s="426"/>
      <c r="K14" s="426"/>
      <c r="L14" s="426"/>
      <c r="M14" s="426"/>
      <c r="N14" s="426"/>
      <c r="O14" s="426"/>
    </row>
    <row r="15" spans="1:15" ht="18.75" customHeight="1">
      <c r="A15" s="427" t="s">
        <v>420</v>
      </c>
      <c r="B15" s="410">
        <v>100.61968531719434</v>
      </c>
      <c r="C15" s="410">
        <v>101.48413684875268</v>
      </c>
      <c r="D15" s="411">
        <v>100.97655231085645</v>
      </c>
      <c r="E15" s="412">
        <v>100.65226398834275</v>
      </c>
      <c r="F15" s="412">
        <v>100.56555274936585</v>
      </c>
      <c r="G15" s="412">
        <v>100.45717541517485</v>
      </c>
      <c r="H15" s="412">
        <v>100.43236615723121</v>
      </c>
      <c r="I15" s="412">
        <v>98.96520459138094</v>
      </c>
      <c r="J15" s="412">
        <v>102.91714118870323</v>
      </c>
      <c r="K15" s="412">
        <v>103.50124408218537</v>
      </c>
      <c r="L15" s="412">
        <v>100.88608500778464</v>
      </c>
      <c r="M15" s="412">
        <v>101.46581680020823</v>
      </c>
      <c r="N15" s="412">
        <v>102.47612523666405</v>
      </c>
      <c r="O15" s="412">
        <v>102.10140478224223</v>
      </c>
    </row>
    <row r="16" spans="1:15" ht="18.75" customHeight="1">
      <c r="A16" s="413" t="s">
        <v>421</v>
      </c>
      <c r="B16" s="414">
        <v>100.75971038143511</v>
      </c>
      <c r="C16" s="414">
        <v>103.1677215128705</v>
      </c>
      <c r="D16" s="415">
        <v>101.1</v>
      </c>
      <c r="E16" s="416">
        <v>100.5</v>
      </c>
      <c r="F16" s="416">
        <v>101</v>
      </c>
      <c r="G16" s="416">
        <v>100.6</v>
      </c>
      <c r="H16" s="416">
        <v>100.6</v>
      </c>
      <c r="I16" s="416">
        <v>100.6</v>
      </c>
      <c r="J16" s="416">
        <v>106.22351408745152</v>
      </c>
      <c r="K16" s="416">
        <v>105.351882838042</v>
      </c>
      <c r="L16" s="416">
        <v>101.09890527354275</v>
      </c>
      <c r="M16" s="416">
        <v>102.6861321385015</v>
      </c>
      <c r="N16" s="416">
        <v>104.56377674563609</v>
      </c>
      <c r="O16" s="416">
        <v>103.4485286321259</v>
      </c>
    </row>
    <row r="17" spans="1:15" ht="18.75" customHeight="1">
      <c r="A17" s="413" t="s">
        <v>422</v>
      </c>
      <c r="B17" s="414">
        <v>100.83899637907578</v>
      </c>
      <c r="C17" s="414">
        <v>101.63485078606075</v>
      </c>
      <c r="D17" s="415">
        <v>101</v>
      </c>
      <c r="E17" s="416">
        <v>101</v>
      </c>
      <c r="F17" s="416">
        <v>100.5</v>
      </c>
      <c r="G17" s="416">
        <v>101.5</v>
      </c>
      <c r="H17" s="416">
        <v>100.2</v>
      </c>
      <c r="I17" s="416">
        <v>99.2</v>
      </c>
      <c r="J17" s="416">
        <v>104.5172921197543</v>
      </c>
      <c r="K17" s="416">
        <v>103.11690232086755</v>
      </c>
      <c r="L17" s="416">
        <v>101.43387320300769</v>
      </c>
      <c r="M17" s="416">
        <v>100.00013372965898</v>
      </c>
      <c r="N17" s="416">
        <v>100.01736199625523</v>
      </c>
      <c r="O17" s="416">
        <v>100.9169651578583</v>
      </c>
    </row>
    <row r="18" spans="1:15" ht="18.75" customHeight="1">
      <c r="A18" s="413" t="s">
        <v>426</v>
      </c>
      <c r="B18" s="414">
        <v>100.53811534216564</v>
      </c>
      <c r="C18" s="414">
        <v>98.59667849648454</v>
      </c>
      <c r="D18" s="415">
        <v>101</v>
      </c>
      <c r="E18" s="416">
        <v>100.9</v>
      </c>
      <c r="F18" s="416">
        <v>99.9</v>
      </c>
      <c r="G18" s="416">
        <v>99.7</v>
      </c>
      <c r="H18" s="416">
        <v>101.2</v>
      </c>
      <c r="I18" s="416">
        <v>95.6</v>
      </c>
      <c r="J18" s="416">
        <v>95.36077547364616</v>
      </c>
      <c r="K18" s="416">
        <v>100.90765930585543</v>
      </c>
      <c r="L18" s="416">
        <v>100.28337406590784</v>
      </c>
      <c r="M18" s="416">
        <v>101.0021660890799</v>
      </c>
      <c r="N18" s="416">
        <v>101.76352678466385</v>
      </c>
      <c r="O18" s="416">
        <v>101.29581566781837</v>
      </c>
    </row>
    <row r="19" spans="1:15" ht="18.75" customHeight="1">
      <c r="A19" s="413" t="s">
        <v>427</v>
      </c>
      <c r="B19" s="414">
        <v>99.55736597407302</v>
      </c>
      <c r="C19" s="414">
        <v>100.38852449876006</v>
      </c>
      <c r="D19" s="415">
        <v>100.2</v>
      </c>
      <c r="E19" s="416">
        <v>100.1</v>
      </c>
      <c r="F19" s="416">
        <v>100</v>
      </c>
      <c r="G19" s="416">
        <v>99.2</v>
      </c>
      <c r="H19" s="416">
        <v>98.3</v>
      </c>
      <c r="I19" s="416">
        <v>98.4</v>
      </c>
      <c r="J19" s="416">
        <v>102.10639399555437</v>
      </c>
      <c r="K19" s="416">
        <v>101.48976431825378</v>
      </c>
      <c r="L19" s="416">
        <v>99.9882416390148</v>
      </c>
      <c r="M19" s="416">
        <v>100.00026317271309</v>
      </c>
      <c r="N19" s="416">
        <v>100.0003684408287</v>
      </c>
      <c r="O19" s="416">
        <v>99.98074526664956</v>
      </c>
    </row>
    <row r="20" spans="1:15" ht="18.75" customHeight="1">
      <c r="A20" s="413" t="s">
        <v>443</v>
      </c>
      <c r="B20" s="414">
        <v>100.69964186850831</v>
      </c>
      <c r="C20" s="414">
        <v>101.72172100315584</v>
      </c>
      <c r="D20" s="415">
        <v>100.8</v>
      </c>
      <c r="E20" s="416">
        <v>100.7</v>
      </c>
      <c r="F20" s="416">
        <v>100.8</v>
      </c>
      <c r="G20" s="416">
        <v>101</v>
      </c>
      <c r="H20" s="416">
        <v>100.2</v>
      </c>
      <c r="I20" s="416">
        <v>99.558</v>
      </c>
      <c r="J20" s="416">
        <v>103.03695117710608</v>
      </c>
      <c r="K20" s="416">
        <v>102.51972487169641</v>
      </c>
      <c r="L20" s="416">
        <v>101.5364598015457</v>
      </c>
      <c r="M20" s="416">
        <v>101.9928867792297</v>
      </c>
      <c r="N20" s="416">
        <v>102.67250827210765</v>
      </c>
      <c r="O20" s="416">
        <v>106.44083985181882</v>
      </c>
    </row>
    <row r="21" spans="1:15" ht="1.5" customHeight="1">
      <c r="A21" s="413"/>
      <c r="B21" s="414"/>
      <c r="C21" s="414"/>
      <c r="D21" s="415"/>
      <c r="E21" s="416"/>
      <c r="F21" s="416"/>
      <c r="G21" s="416"/>
      <c r="H21" s="416"/>
      <c r="I21" s="416"/>
      <c r="J21" s="416"/>
      <c r="K21" s="416"/>
      <c r="L21" s="416"/>
      <c r="M21" s="416"/>
      <c r="N21" s="416"/>
      <c r="O21" s="416"/>
    </row>
    <row r="22" spans="1:15" ht="1.5" customHeight="1">
      <c r="A22" s="423"/>
      <c r="B22" s="424"/>
      <c r="C22" s="424"/>
      <c r="D22" s="425"/>
      <c r="E22" s="426"/>
      <c r="F22" s="426"/>
      <c r="G22" s="426"/>
      <c r="H22" s="426"/>
      <c r="I22" s="426"/>
      <c r="J22" s="426"/>
      <c r="K22" s="426"/>
      <c r="L22" s="426"/>
      <c r="M22" s="426"/>
      <c r="N22" s="426"/>
      <c r="O22" s="426"/>
    </row>
    <row r="23" spans="1:15" ht="24" customHeight="1">
      <c r="A23" s="427" t="s">
        <v>429</v>
      </c>
      <c r="B23" s="410">
        <v>101.83751453302324</v>
      </c>
      <c r="C23" s="410">
        <v>101.93356058967065</v>
      </c>
      <c r="D23" s="411">
        <v>101.6</v>
      </c>
      <c r="E23" s="412">
        <v>102.3</v>
      </c>
      <c r="F23" s="412">
        <v>100.8</v>
      </c>
      <c r="G23" s="412">
        <v>102.9</v>
      </c>
      <c r="H23" s="412">
        <v>101.6</v>
      </c>
      <c r="I23" s="412">
        <v>103.3</v>
      </c>
      <c r="J23" s="412">
        <v>102.08408999731063</v>
      </c>
      <c r="K23" s="412">
        <v>101.86124117474368</v>
      </c>
      <c r="L23" s="412">
        <v>100.5223304608793</v>
      </c>
      <c r="M23" s="412">
        <v>101.91921676286815</v>
      </c>
      <c r="N23" s="412">
        <v>103.20156468837796</v>
      </c>
      <c r="O23" s="412">
        <v>101.26045228513021</v>
      </c>
    </row>
    <row r="24" spans="1:15" ht="24" customHeight="1">
      <c r="A24" s="427" t="s">
        <v>430</v>
      </c>
      <c r="B24" s="410">
        <v>100.03930952419525</v>
      </c>
      <c r="C24" s="410">
        <v>98.9848279325979</v>
      </c>
      <c r="D24" s="411">
        <v>100.7</v>
      </c>
      <c r="E24" s="412">
        <v>100.1</v>
      </c>
      <c r="F24" s="412">
        <v>100</v>
      </c>
      <c r="G24" s="412">
        <v>99.8</v>
      </c>
      <c r="H24" s="412">
        <v>99.6</v>
      </c>
      <c r="I24" s="412">
        <v>98.92137123913797</v>
      </c>
      <c r="J24" s="412">
        <v>98.86212867147728</v>
      </c>
      <c r="K24" s="412">
        <v>99.55103158509014</v>
      </c>
      <c r="L24" s="412">
        <v>98.81708952107064</v>
      </c>
      <c r="M24" s="412">
        <v>98.77459418761303</v>
      </c>
      <c r="N24" s="412">
        <v>96.31908863619364</v>
      </c>
      <c r="O24" s="412">
        <v>97.52307306752674</v>
      </c>
    </row>
    <row r="25" spans="1:15" ht="24" customHeight="1">
      <c r="A25" s="427" t="s">
        <v>431</v>
      </c>
      <c r="B25" s="410">
        <v>100.82913867032386</v>
      </c>
      <c r="C25" s="410">
        <v>101.25012430722194</v>
      </c>
      <c r="D25" s="411">
        <v>101.67814331826521</v>
      </c>
      <c r="E25" s="412">
        <v>100.0799334761074</v>
      </c>
      <c r="F25" s="412">
        <v>100.7224819800054</v>
      </c>
      <c r="G25" s="412">
        <v>100.89238326430505</v>
      </c>
      <c r="H25" s="412">
        <v>100.71325253402101</v>
      </c>
      <c r="I25" s="412">
        <v>101.05105781862042</v>
      </c>
      <c r="J25" s="412">
        <v>101.14176622068156</v>
      </c>
      <c r="K25" s="412">
        <v>101.52569802244724</v>
      </c>
      <c r="L25" s="412">
        <v>101.51843360419004</v>
      </c>
      <c r="M25" s="412">
        <v>101.11413613896127</v>
      </c>
      <c r="N25" s="412">
        <v>100.23089646452404</v>
      </c>
      <c r="O25" s="412">
        <v>100.5115593750161</v>
      </c>
    </row>
    <row r="26" spans="1:15" ht="24" customHeight="1">
      <c r="A26" s="413" t="s">
        <v>432</v>
      </c>
      <c r="B26" s="414">
        <v>100.93663776313804</v>
      </c>
      <c r="C26" s="414">
        <v>101.78088506911574</v>
      </c>
      <c r="D26" s="415">
        <v>102.1</v>
      </c>
      <c r="E26" s="416">
        <v>99.7</v>
      </c>
      <c r="F26" s="416">
        <v>100.9</v>
      </c>
      <c r="G26" s="416">
        <v>101.5</v>
      </c>
      <c r="H26" s="416">
        <v>100.5</v>
      </c>
      <c r="I26" s="416">
        <v>101.1</v>
      </c>
      <c r="J26" s="416">
        <v>101.43439838029944</v>
      </c>
      <c r="K26" s="416">
        <v>102.52306006581533</v>
      </c>
      <c r="L26" s="416">
        <v>102.1677855128467</v>
      </c>
      <c r="M26" s="416">
        <v>101.68553120852685</v>
      </c>
      <c r="N26" s="416">
        <v>100.20059077051688</v>
      </c>
      <c r="O26" s="416">
        <v>100.72706079302583</v>
      </c>
    </row>
    <row r="27" spans="1:15" ht="24" customHeight="1">
      <c r="A27" s="369" t="s">
        <v>433</v>
      </c>
      <c r="B27" s="414">
        <v>100.51957349364147</v>
      </c>
      <c r="C27" s="414">
        <v>100.65179769101802</v>
      </c>
      <c r="D27" s="415">
        <v>100.7</v>
      </c>
      <c r="E27" s="416">
        <v>100.7</v>
      </c>
      <c r="F27" s="416">
        <v>100.4</v>
      </c>
      <c r="G27" s="416">
        <v>100</v>
      </c>
      <c r="H27" s="416">
        <v>100.8</v>
      </c>
      <c r="I27" s="416">
        <v>100.91404020887238</v>
      </c>
      <c r="J27" s="416">
        <v>100.67841077967297</v>
      </c>
      <c r="K27" s="416">
        <v>100.34912924043631</v>
      </c>
      <c r="L27" s="416">
        <v>100.76375947968106</v>
      </c>
      <c r="M27" s="416">
        <v>100.55455851661802</v>
      </c>
      <c r="N27" s="416">
        <v>100.17240343670757</v>
      </c>
      <c r="O27" s="416">
        <v>100.27476021981354</v>
      </c>
    </row>
    <row r="28" spans="1:15" ht="24" customHeight="1">
      <c r="A28" s="423" t="s">
        <v>434</v>
      </c>
      <c r="B28" s="414">
        <v>100.73939198057809</v>
      </c>
      <c r="C28" s="414">
        <v>100.75871002653636</v>
      </c>
      <c r="D28" s="425">
        <v>101.1</v>
      </c>
      <c r="E28" s="426">
        <v>100.8</v>
      </c>
      <c r="F28" s="426">
        <v>100.5</v>
      </c>
      <c r="G28" s="426">
        <v>100.2</v>
      </c>
      <c r="H28" s="426">
        <v>101.1</v>
      </c>
      <c r="I28" s="426">
        <v>101.03300000000002</v>
      </c>
      <c r="J28" s="426">
        <v>100.86106568139894</v>
      </c>
      <c r="K28" s="426">
        <v>100.48512950800135</v>
      </c>
      <c r="L28" s="426">
        <v>100.88047364257973</v>
      </c>
      <c r="M28" s="426">
        <v>100.53500023668416</v>
      </c>
      <c r="N28" s="426">
        <v>100.2989159829373</v>
      </c>
      <c r="O28" s="426">
        <v>100.33565911890399</v>
      </c>
    </row>
    <row r="29" spans="1:15" ht="24" customHeight="1">
      <c r="A29" s="409" t="s">
        <v>439</v>
      </c>
      <c r="B29" s="410">
        <v>100.96892615278396</v>
      </c>
      <c r="C29" s="410">
        <v>101.77087937006644</v>
      </c>
      <c r="D29" s="411">
        <v>101.36422313172227</v>
      </c>
      <c r="E29" s="412">
        <v>100.66470552605583</v>
      </c>
      <c r="F29" s="412">
        <v>100.75926824529711</v>
      </c>
      <c r="G29" s="412">
        <v>100.89907898214258</v>
      </c>
      <c r="H29" s="412">
        <v>101.06873283379001</v>
      </c>
      <c r="I29" s="412">
        <v>100.97590147809905</v>
      </c>
      <c r="J29" s="412">
        <v>102.52437693156502</v>
      </c>
      <c r="K29" s="412">
        <v>103.00645954692898</v>
      </c>
      <c r="L29" s="412">
        <v>101.45364052848048</v>
      </c>
      <c r="M29" s="412">
        <v>101.27856601811067</v>
      </c>
      <c r="N29" s="412">
        <v>100.81947616158608</v>
      </c>
      <c r="O29" s="412">
        <v>100.95515720770732</v>
      </c>
    </row>
  </sheetData>
  <sheetProtection/>
  <mergeCells count="1">
    <mergeCell ref="A4:O4"/>
  </mergeCells>
  <printOptions/>
  <pageMargins left="0.1968503937007874" right="0.1968503937007874" top="0.984251968503937" bottom="0.984251968503937" header="0.5118110236220472" footer="0.5118110236220472"/>
  <pageSetup horizontalDpi="600" verticalDpi="600" orientation="landscape" paperSize="9" r:id="rId1"/>
</worksheet>
</file>

<file path=xl/worksheets/sheet52.xml><?xml version="1.0" encoding="utf-8"?>
<worksheet xmlns="http://schemas.openxmlformats.org/spreadsheetml/2006/main" xmlns:r="http://schemas.openxmlformats.org/officeDocument/2006/relationships">
  <dimension ref="A1:O28"/>
  <sheetViews>
    <sheetView showGridLines="0" zoomScalePageLayoutView="0" workbookViewId="0" topLeftCell="A1">
      <selection activeCell="A1" sqref="A1"/>
    </sheetView>
  </sheetViews>
  <sheetFormatPr defaultColWidth="8.00390625" defaultRowHeight="12.75"/>
  <cols>
    <col min="1" max="1" width="33.421875" style="364" customWidth="1"/>
    <col min="2" max="3" width="8.57421875" style="364" customWidth="1"/>
    <col min="4" max="15" width="5.57421875" style="364" customWidth="1"/>
    <col min="16" max="16384" width="8.00390625" style="364" customWidth="1"/>
  </cols>
  <sheetData>
    <row r="1" ht="11.25">
      <c r="A1" s="363" t="s">
        <v>444</v>
      </c>
    </row>
    <row r="2" ht="11.25">
      <c r="A2" s="363" t="s">
        <v>415</v>
      </c>
    </row>
    <row r="4" spans="1:15" ht="11.25">
      <c r="A4" s="646" t="s">
        <v>445</v>
      </c>
      <c r="B4" s="646"/>
      <c r="C4" s="646"/>
      <c r="D4" s="646"/>
      <c r="E4" s="646"/>
      <c r="F4" s="646"/>
      <c r="G4" s="646"/>
      <c r="H4" s="646"/>
      <c r="I4" s="646"/>
      <c r="J4" s="646"/>
      <c r="K4" s="646"/>
      <c r="L4" s="646"/>
      <c r="M4" s="646"/>
      <c r="N4" s="646"/>
      <c r="O4" s="647"/>
    </row>
    <row r="5" spans="1:15" ht="15.75" customHeight="1">
      <c r="A5" s="428"/>
      <c r="B5" s="383" t="s">
        <v>223</v>
      </c>
      <c r="C5" s="384" t="s">
        <v>222</v>
      </c>
      <c r="D5" s="429">
        <v>1996</v>
      </c>
      <c r="E5" s="366">
        <v>1997</v>
      </c>
      <c r="F5" s="366">
        <v>1998</v>
      </c>
      <c r="G5" s="366">
        <v>1999</v>
      </c>
      <c r="H5" s="366">
        <v>2000</v>
      </c>
      <c r="I5" s="366">
        <v>2001</v>
      </c>
      <c r="J5" s="366">
        <v>2002</v>
      </c>
      <c r="K5" s="366">
        <v>2003</v>
      </c>
      <c r="L5" s="366">
        <v>2004</v>
      </c>
      <c r="M5" s="366">
        <v>2005</v>
      </c>
      <c r="N5" s="366">
        <v>2006</v>
      </c>
      <c r="O5" s="366">
        <v>2007</v>
      </c>
    </row>
    <row r="6" spans="1:15" s="363" customFormat="1" ht="22.5">
      <c r="A6" s="430" t="s">
        <v>417</v>
      </c>
      <c r="B6" s="385">
        <v>100.53008549227155</v>
      </c>
      <c r="C6" s="385">
        <v>101.55704010524</v>
      </c>
      <c r="D6" s="431">
        <v>101.04095587598059</v>
      </c>
      <c r="E6" s="386">
        <v>100.24812238024244</v>
      </c>
      <c r="F6" s="386">
        <v>100.87387280436656</v>
      </c>
      <c r="G6" s="386">
        <v>99.88902348371444</v>
      </c>
      <c r="H6" s="386">
        <v>100.48393270549492</v>
      </c>
      <c r="I6" s="386">
        <v>100.81319763406063</v>
      </c>
      <c r="J6" s="386">
        <v>101.62374289857459</v>
      </c>
      <c r="K6" s="386">
        <v>101.31818643500428</v>
      </c>
      <c r="L6" s="386">
        <v>101.51699953751508</v>
      </c>
      <c r="M6" s="386">
        <v>102.52756012127324</v>
      </c>
      <c r="N6" s="386">
        <v>101.50424989725207</v>
      </c>
      <c r="O6" s="386">
        <v>101.90461809942117</v>
      </c>
    </row>
    <row r="7" spans="1:15" ht="11.25">
      <c r="A7" s="370" t="s">
        <v>418</v>
      </c>
      <c r="B7" s="387">
        <v>101.10213878856244</v>
      </c>
      <c r="C7" s="387">
        <v>101.40823349394026</v>
      </c>
      <c r="D7" s="432">
        <v>101.23239655108618</v>
      </c>
      <c r="E7" s="388">
        <v>100.15736165779371</v>
      </c>
      <c r="F7" s="388">
        <v>103.1091738865973</v>
      </c>
      <c r="G7" s="388">
        <v>100.58404013343471</v>
      </c>
      <c r="H7" s="388">
        <v>100.45571925540484</v>
      </c>
      <c r="I7" s="388">
        <v>100.79749934594506</v>
      </c>
      <c r="J7" s="388">
        <v>101.30753273076094</v>
      </c>
      <c r="K7" s="388">
        <v>101.11392607056275</v>
      </c>
      <c r="L7" s="388">
        <v>101.49394170773827</v>
      </c>
      <c r="M7" s="388">
        <v>102.33447895702281</v>
      </c>
      <c r="N7" s="388">
        <v>101.18146049411101</v>
      </c>
      <c r="O7" s="388">
        <v>101.84006093355498</v>
      </c>
    </row>
    <row r="8" spans="1:15" ht="11.25">
      <c r="A8" s="370" t="s">
        <v>419</v>
      </c>
      <c r="B8" s="387">
        <v>98.70047843763142</v>
      </c>
      <c r="C8" s="387">
        <v>102.0621738518841</v>
      </c>
      <c r="D8" s="432">
        <v>100.48221135785754</v>
      </c>
      <c r="E8" s="388">
        <v>100.51371661524814</v>
      </c>
      <c r="F8" s="388">
        <v>94.37886222174453</v>
      </c>
      <c r="G8" s="388">
        <v>97.66875960894585</v>
      </c>
      <c r="H8" s="388">
        <v>100.57950190550955</v>
      </c>
      <c r="I8" s="388">
        <v>100.86683063731743</v>
      </c>
      <c r="J8" s="388">
        <v>102.72762971047847</v>
      </c>
      <c r="K8" s="388">
        <v>102.03096315057938</v>
      </c>
      <c r="L8" s="388">
        <v>101.59754638001672</v>
      </c>
      <c r="M8" s="388">
        <v>103.20499104956215</v>
      </c>
      <c r="N8" s="388">
        <v>102.62119541296487</v>
      </c>
      <c r="O8" s="388">
        <v>102.1273599700317</v>
      </c>
    </row>
    <row r="9" spans="1:15" ht="3" customHeight="1">
      <c r="A9" s="433"/>
      <c r="B9" s="389"/>
      <c r="C9" s="389"/>
      <c r="D9" s="434"/>
      <c r="E9" s="390"/>
      <c r="F9" s="390"/>
      <c r="G9" s="390"/>
      <c r="H9" s="390"/>
      <c r="I9" s="390"/>
      <c r="J9" s="390"/>
      <c r="K9" s="390"/>
      <c r="L9" s="390"/>
      <c r="M9" s="390"/>
      <c r="N9" s="390"/>
      <c r="O9" s="390"/>
    </row>
    <row r="10" spans="1:15" ht="3" customHeight="1">
      <c r="A10" s="435"/>
      <c r="B10" s="389"/>
      <c r="C10" s="389"/>
      <c r="D10" s="434"/>
      <c r="E10" s="390"/>
      <c r="F10" s="390"/>
      <c r="G10" s="390"/>
      <c r="H10" s="390"/>
      <c r="I10" s="390"/>
      <c r="J10" s="390"/>
      <c r="K10" s="390"/>
      <c r="L10" s="390"/>
      <c r="M10" s="390"/>
      <c r="N10" s="390"/>
      <c r="O10" s="390"/>
    </row>
    <row r="11" spans="1:15" ht="4.5" customHeight="1">
      <c r="A11" s="433"/>
      <c r="B11" s="387"/>
      <c r="C11" s="387"/>
      <c r="D11" s="432"/>
      <c r="E11" s="388"/>
      <c r="F11" s="388"/>
      <c r="G11" s="388"/>
      <c r="H11" s="388"/>
      <c r="I11" s="388"/>
      <c r="J11" s="388"/>
      <c r="K11" s="388"/>
      <c r="L11" s="388"/>
      <c r="M11" s="388"/>
      <c r="N11" s="388"/>
      <c r="O11" s="388"/>
    </row>
    <row r="12" spans="1:15" ht="4.5" customHeight="1">
      <c r="A12" s="433"/>
      <c r="B12" s="387"/>
      <c r="C12" s="387"/>
      <c r="D12" s="432"/>
      <c r="E12" s="388"/>
      <c r="F12" s="388"/>
      <c r="G12" s="388"/>
      <c r="H12" s="388"/>
      <c r="I12" s="388"/>
      <c r="J12" s="388"/>
      <c r="K12" s="388"/>
      <c r="L12" s="388"/>
      <c r="M12" s="388"/>
      <c r="N12" s="388"/>
      <c r="O12" s="388"/>
    </row>
    <row r="13" spans="1:15" ht="4.5" customHeight="1">
      <c r="A13" s="436"/>
      <c r="B13" s="399"/>
      <c r="C13" s="399"/>
      <c r="D13" s="437"/>
      <c r="E13" s="396"/>
      <c r="F13" s="396"/>
      <c r="G13" s="396"/>
      <c r="H13" s="396"/>
      <c r="I13" s="396"/>
      <c r="J13" s="396"/>
      <c r="K13" s="396"/>
      <c r="L13" s="396"/>
      <c r="M13" s="396"/>
      <c r="N13" s="396"/>
      <c r="O13" s="396"/>
    </row>
    <row r="14" spans="1:15" ht="20.25" customHeight="1">
      <c r="A14" s="438" t="s">
        <v>420</v>
      </c>
      <c r="B14" s="385">
        <v>102.50043265512612</v>
      </c>
      <c r="C14" s="385">
        <v>104.00845628202637</v>
      </c>
      <c r="D14" s="431">
        <v>101.04168453891957</v>
      </c>
      <c r="E14" s="386">
        <v>100.91866763718667</v>
      </c>
      <c r="F14" s="386">
        <v>103.11112307179786</v>
      </c>
      <c r="G14" s="386">
        <v>103.22944743224001</v>
      </c>
      <c r="H14" s="386">
        <v>104.25912404197445</v>
      </c>
      <c r="I14" s="386">
        <v>106.67169620810712</v>
      </c>
      <c r="J14" s="386">
        <v>104.37438242635871</v>
      </c>
      <c r="K14" s="386">
        <v>103.59344441096745</v>
      </c>
      <c r="L14" s="386">
        <v>103.50862168594021</v>
      </c>
      <c r="M14" s="386">
        <v>101.6986785008289</v>
      </c>
      <c r="N14" s="386">
        <v>101.92416497465</v>
      </c>
      <c r="O14" s="386">
        <v>103.29481928437573</v>
      </c>
    </row>
    <row r="15" spans="1:15" ht="11.25">
      <c r="A15" s="433" t="s">
        <v>421</v>
      </c>
      <c r="B15" s="387">
        <v>102.41111218145662</v>
      </c>
      <c r="C15" s="387">
        <v>101.43787504325266</v>
      </c>
      <c r="D15" s="432">
        <v>100.44269728744129</v>
      </c>
      <c r="E15" s="388">
        <v>101.74888117525538</v>
      </c>
      <c r="F15" s="388">
        <v>102.64285873481505</v>
      </c>
      <c r="G15" s="388">
        <v>103.11943347074543</v>
      </c>
      <c r="H15" s="388">
        <v>104.14477674778739</v>
      </c>
      <c r="I15" s="388">
        <v>103.01135731205942</v>
      </c>
      <c r="J15" s="388">
        <v>100.57666441966795</v>
      </c>
      <c r="K15" s="388">
        <v>101.25013974193638</v>
      </c>
      <c r="L15" s="388">
        <v>101.86046239160072</v>
      </c>
      <c r="M15" s="388">
        <v>100.51108967739843</v>
      </c>
      <c r="N15" s="388">
        <v>99.62014612677183</v>
      </c>
      <c r="O15" s="388">
        <v>101.75655852128685</v>
      </c>
    </row>
    <row r="16" spans="1:15" ht="11.25">
      <c r="A16" s="433" t="s">
        <v>422</v>
      </c>
      <c r="B16" s="387">
        <v>103.11901873191206</v>
      </c>
      <c r="C16" s="387">
        <v>105.34305042604588</v>
      </c>
      <c r="D16" s="432">
        <v>102.19537432688064</v>
      </c>
      <c r="E16" s="388">
        <v>98.25543328266862</v>
      </c>
      <c r="F16" s="388">
        <v>104.06837913304214</v>
      </c>
      <c r="G16" s="388">
        <v>105.07814852268513</v>
      </c>
      <c r="H16" s="388">
        <v>106.18379613934306</v>
      </c>
      <c r="I16" s="388">
        <v>106.81126999113657</v>
      </c>
      <c r="J16" s="388">
        <v>104.90498567684385</v>
      </c>
      <c r="K16" s="388">
        <v>104.75650025933514</v>
      </c>
      <c r="L16" s="388">
        <v>105.04287769683305</v>
      </c>
      <c r="M16" s="388">
        <v>105.21227220823415</v>
      </c>
      <c r="N16" s="388">
        <v>106.78525665038943</v>
      </c>
      <c r="O16" s="388">
        <v>107.38657912173339</v>
      </c>
    </row>
    <row r="17" spans="1:15" ht="11.25">
      <c r="A17" s="433" t="s">
        <v>426</v>
      </c>
      <c r="B17" s="387">
        <v>101.75656759144613</v>
      </c>
      <c r="C17" s="387">
        <v>107.01780806290017</v>
      </c>
      <c r="D17" s="432">
        <v>102.29075445668654</v>
      </c>
      <c r="E17" s="388">
        <v>100.94665513224402</v>
      </c>
      <c r="F17" s="388">
        <v>102.55174403168151</v>
      </c>
      <c r="G17" s="388">
        <v>100.98599825052837</v>
      </c>
      <c r="H17" s="388">
        <v>102.01627364631305</v>
      </c>
      <c r="I17" s="388">
        <v>114.13916467697085</v>
      </c>
      <c r="J17" s="388">
        <v>110.89136615346827</v>
      </c>
      <c r="K17" s="388">
        <v>106.13649634748282</v>
      </c>
      <c r="L17" s="388">
        <v>104.42499758503034</v>
      </c>
      <c r="M17" s="388">
        <v>100.06176927855886</v>
      </c>
      <c r="N17" s="388">
        <v>101.58067072527194</v>
      </c>
      <c r="O17" s="388">
        <v>102.44099942037099</v>
      </c>
    </row>
    <row r="18" spans="1:15" ht="11.25">
      <c r="A18" s="433" t="s">
        <v>427</v>
      </c>
      <c r="B18" s="387">
        <v>103.67073846494105</v>
      </c>
      <c r="C18" s="387">
        <v>106.87342282317674</v>
      </c>
      <c r="D18" s="432">
        <v>98.9682453978992</v>
      </c>
      <c r="E18" s="388">
        <v>101.78193596261644</v>
      </c>
      <c r="F18" s="388">
        <v>105.20383852600601</v>
      </c>
      <c r="G18" s="388">
        <v>105.64979605971536</v>
      </c>
      <c r="H18" s="388">
        <v>106.92640875680175</v>
      </c>
      <c r="I18" s="388">
        <v>108.70027700286875</v>
      </c>
      <c r="J18" s="388">
        <v>107.92122021070828</v>
      </c>
      <c r="K18" s="388">
        <v>107.4845266467551</v>
      </c>
      <c r="L18" s="388">
        <v>106.69895704860912</v>
      </c>
      <c r="M18" s="388">
        <v>103.66386089399226</v>
      </c>
      <c r="N18" s="388">
        <v>103.238988288652</v>
      </c>
      <c r="O18" s="388">
        <v>103.51593183430114</v>
      </c>
    </row>
    <row r="19" spans="1:15" ht="11.25">
      <c r="A19" s="433" t="s">
        <v>443</v>
      </c>
      <c r="B19" s="387">
        <v>100.59219537003756</v>
      </c>
      <c r="C19" s="387">
        <v>99.33671374131762</v>
      </c>
      <c r="D19" s="432">
        <v>98.41988890686515</v>
      </c>
      <c r="E19" s="388">
        <v>105.08631361292866</v>
      </c>
      <c r="F19" s="388">
        <v>101.95355633828818</v>
      </c>
      <c r="G19" s="388">
        <v>101.50485617717817</v>
      </c>
      <c r="H19" s="388">
        <v>96.0750131544938</v>
      </c>
      <c r="I19" s="388">
        <v>103.9946743292283</v>
      </c>
      <c r="J19" s="388">
        <v>98.16340618794635</v>
      </c>
      <c r="K19" s="388">
        <v>98.49807783098757</v>
      </c>
      <c r="L19" s="388">
        <v>98.16003031966571</v>
      </c>
      <c r="M19" s="388">
        <v>98.10091889397715</v>
      </c>
      <c r="N19" s="388">
        <v>97.32834451710556</v>
      </c>
      <c r="O19" s="388">
        <v>98.65163289916781</v>
      </c>
    </row>
    <row r="20" spans="1:15" ht="3" customHeight="1">
      <c r="A20" s="433"/>
      <c r="B20" s="387"/>
      <c r="C20" s="387"/>
      <c r="D20" s="432"/>
      <c r="E20" s="388"/>
      <c r="F20" s="388"/>
      <c r="G20" s="388"/>
      <c r="H20" s="388"/>
      <c r="I20" s="388"/>
      <c r="J20" s="388"/>
      <c r="K20" s="388"/>
      <c r="L20" s="388"/>
      <c r="M20" s="388"/>
      <c r="N20" s="388"/>
      <c r="O20" s="388"/>
    </row>
    <row r="21" spans="1:15" ht="3" customHeight="1">
      <c r="A21" s="436"/>
      <c r="B21" s="399"/>
      <c r="C21" s="399"/>
      <c r="D21" s="437"/>
      <c r="E21" s="396"/>
      <c r="F21" s="396"/>
      <c r="G21" s="396"/>
      <c r="H21" s="396"/>
      <c r="I21" s="396"/>
      <c r="J21" s="396"/>
      <c r="K21" s="396"/>
      <c r="L21" s="396"/>
      <c r="M21" s="396"/>
      <c r="N21" s="396"/>
      <c r="O21" s="396"/>
    </row>
    <row r="22" spans="1:15" ht="11.25">
      <c r="A22" s="438" t="s">
        <v>429</v>
      </c>
      <c r="B22" s="385">
        <v>103.12556327611544</v>
      </c>
      <c r="C22" s="385">
        <v>106.3430559146028</v>
      </c>
      <c r="D22" s="431">
        <v>97.65003253623014</v>
      </c>
      <c r="E22" s="386">
        <v>98.40352667645013</v>
      </c>
      <c r="F22" s="386">
        <v>108.1976091175965</v>
      </c>
      <c r="G22" s="386">
        <v>105.19521065459148</v>
      </c>
      <c r="H22" s="386">
        <v>106.64711338600914</v>
      </c>
      <c r="I22" s="386">
        <v>106.13872115438714</v>
      </c>
      <c r="J22" s="386">
        <v>107.00215932442958</v>
      </c>
      <c r="K22" s="386">
        <v>106.22551565912516</v>
      </c>
      <c r="L22" s="386">
        <v>107.46564735921109</v>
      </c>
      <c r="M22" s="386">
        <v>104.93668808279068</v>
      </c>
      <c r="N22" s="386">
        <v>105.77068603465096</v>
      </c>
      <c r="O22" s="386">
        <v>103.81730023776257</v>
      </c>
    </row>
    <row r="23" spans="1:15" ht="11.25">
      <c r="A23" s="438" t="s">
        <v>430</v>
      </c>
      <c r="B23" s="385">
        <v>105.02895339717249</v>
      </c>
      <c r="C23" s="385">
        <v>106.98017051678974</v>
      </c>
      <c r="D23" s="431">
        <v>100.84107122301774</v>
      </c>
      <c r="E23" s="386">
        <v>103.20972402503688</v>
      </c>
      <c r="F23" s="386">
        <v>106.00301049178853</v>
      </c>
      <c r="G23" s="386">
        <v>106.96360150673605</v>
      </c>
      <c r="H23" s="386">
        <v>108.29746027942868</v>
      </c>
      <c r="I23" s="386">
        <v>109.09681231737723</v>
      </c>
      <c r="J23" s="386">
        <v>106.80633358033211</v>
      </c>
      <c r="K23" s="386">
        <v>106.52160502758616</v>
      </c>
      <c r="L23" s="386">
        <v>106.98148543551326</v>
      </c>
      <c r="M23" s="386">
        <v>105.52727766858732</v>
      </c>
      <c r="N23" s="386">
        <v>105.3927658082928</v>
      </c>
      <c r="O23" s="386">
        <v>107.06182439760907</v>
      </c>
    </row>
    <row r="24" spans="1:15" ht="11.25">
      <c r="A24" s="438" t="s">
        <v>431</v>
      </c>
      <c r="B24" s="385">
        <v>108.06037896382065</v>
      </c>
      <c r="C24" s="385">
        <v>106.76079692823124</v>
      </c>
      <c r="D24" s="431">
        <v>103.74373225108764</v>
      </c>
      <c r="E24" s="386">
        <v>104.19686903242274</v>
      </c>
      <c r="F24" s="386">
        <v>108.34209558001389</v>
      </c>
      <c r="G24" s="386">
        <v>112.17917455209619</v>
      </c>
      <c r="H24" s="386">
        <v>112.2252733315175</v>
      </c>
      <c r="I24" s="386">
        <v>111.47705349336292</v>
      </c>
      <c r="J24" s="386">
        <v>106.46902908108677</v>
      </c>
      <c r="K24" s="386">
        <v>105.44617883963348</v>
      </c>
      <c r="L24" s="386">
        <v>106.24147702446618</v>
      </c>
      <c r="M24" s="386">
        <v>104.20749919004327</v>
      </c>
      <c r="N24" s="386">
        <v>104.46851330535422</v>
      </c>
      <c r="O24" s="386">
        <v>107.42261625012345</v>
      </c>
    </row>
    <row r="25" spans="1:15" ht="11.25">
      <c r="A25" s="433" t="s">
        <v>432</v>
      </c>
      <c r="B25" s="387">
        <v>103.99027523652988</v>
      </c>
      <c r="C25" s="387">
        <v>103.71800191196432</v>
      </c>
      <c r="D25" s="432">
        <v>100.01233254224013</v>
      </c>
      <c r="E25" s="388">
        <v>100.80199455778882</v>
      </c>
      <c r="F25" s="388">
        <v>102.53933674072361</v>
      </c>
      <c r="G25" s="388">
        <v>103.65452642789626</v>
      </c>
      <c r="H25" s="388">
        <v>113.48355776315056</v>
      </c>
      <c r="I25" s="388">
        <v>109.58899816933894</v>
      </c>
      <c r="J25" s="388">
        <v>102.87663269230774</v>
      </c>
      <c r="K25" s="388">
        <v>101.70653688226822</v>
      </c>
      <c r="L25" s="388">
        <v>103.02024723319792</v>
      </c>
      <c r="M25" s="388">
        <v>101.61575643254004</v>
      </c>
      <c r="N25" s="388">
        <v>102.02582731210627</v>
      </c>
      <c r="O25" s="388">
        <v>103.85888153270146</v>
      </c>
    </row>
    <row r="26" spans="1:15" ht="11.25">
      <c r="A26" s="369" t="s">
        <v>433</v>
      </c>
      <c r="B26" s="387">
        <v>102.23187757407217</v>
      </c>
      <c r="C26" s="387">
        <v>106.92667809301737</v>
      </c>
      <c r="D26" s="432">
        <v>100.99586355175283</v>
      </c>
      <c r="E26" s="388">
        <v>92.57301999834745</v>
      </c>
      <c r="F26" s="388">
        <v>102.98309554466397</v>
      </c>
      <c r="G26" s="388">
        <v>107.03031884270678</v>
      </c>
      <c r="H26" s="388">
        <v>108.44551305126222</v>
      </c>
      <c r="I26" s="388">
        <v>109.23516798697277</v>
      </c>
      <c r="J26" s="388">
        <v>108.43275560612433</v>
      </c>
      <c r="K26" s="388">
        <v>105.79878934419283</v>
      </c>
      <c r="L26" s="388">
        <v>106.4427290576922</v>
      </c>
      <c r="M26" s="388">
        <v>104.76308488397967</v>
      </c>
      <c r="N26" s="388">
        <v>105.84310330455406</v>
      </c>
      <c r="O26" s="388">
        <v>107.88338812945759</v>
      </c>
    </row>
    <row r="27" spans="1:15" ht="11.25">
      <c r="A27" s="436" t="s">
        <v>446</v>
      </c>
      <c r="B27" s="387">
        <v>130.4728777845688</v>
      </c>
      <c r="C27" s="387">
        <v>111.98720192812486</v>
      </c>
      <c r="D27" s="437">
        <v>132.4288250926555</v>
      </c>
      <c r="E27" s="396">
        <v>137.37122145446102</v>
      </c>
      <c r="F27" s="396">
        <v>133.73425318573666</v>
      </c>
      <c r="G27" s="396">
        <v>138.84470863871485</v>
      </c>
      <c r="H27" s="396">
        <v>111.87694868720482</v>
      </c>
      <c r="I27" s="396">
        <v>116.57787605578194</v>
      </c>
      <c r="J27" s="396">
        <v>112.32742522843023</v>
      </c>
      <c r="K27" s="396">
        <v>111.87379210242567</v>
      </c>
      <c r="L27" s="396">
        <v>111.42021979656155</v>
      </c>
      <c r="M27" s="396">
        <v>107.93106648602726</v>
      </c>
      <c r="N27" s="396">
        <v>107.4274538692948</v>
      </c>
      <c r="O27" s="396">
        <v>112.15877511336556</v>
      </c>
    </row>
    <row r="28" spans="1:15" ht="22.5">
      <c r="A28" s="439" t="s">
        <v>447</v>
      </c>
      <c r="B28" s="385">
        <v>102.27504883570906</v>
      </c>
      <c r="C28" s="385">
        <v>103.76736722925921</v>
      </c>
      <c r="D28" s="431">
        <v>101.05503565157841</v>
      </c>
      <c r="E28" s="386">
        <v>101.11048017553912</v>
      </c>
      <c r="F28" s="386">
        <v>102.8571326584169</v>
      </c>
      <c r="G28" s="386">
        <v>102.76523038937573</v>
      </c>
      <c r="H28" s="386">
        <v>103.70542303211157</v>
      </c>
      <c r="I28" s="386">
        <v>104.71892909113731</v>
      </c>
      <c r="J28" s="386">
        <v>103.80179253917213</v>
      </c>
      <c r="K28" s="386">
        <v>103.32800808681262</v>
      </c>
      <c r="L28" s="386">
        <v>103.55669311296933</v>
      </c>
      <c r="M28" s="386">
        <v>103.06253771415356</v>
      </c>
      <c r="N28" s="386">
        <v>102.6720126154303</v>
      </c>
      <c r="O28" s="386">
        <v>103.68549692141265</v>
      </c>
    </row>
  </sheetData>
  <sheetProtection/>
  <mergeCells count="1">
    <mergeCell ref="A4:O4"/>
  </mergeCells>
  <printOptions horizontalCentered="1" verticalCentered="1"/>
  <pageMargins left="0.1968503937007874" right="0.1968503937007874" top="0.5905511811023623" bottom="0.5905511811023623" header="0.5118110236220472" footer="0.5118110236220472"/>
  <pageSetup horizontalDpi="600" verticalDpi="600" orientation="landscape" paperSize="9" r:id="rId1"/>
</worksheet>
</file>

<file path=xl/worksheets/sheet53.xml><?xml version="1.0" encoding="utf-8"?>
<worksheet xmlns="http://schemas.openxmlformats.org/spreadsheetml/2006/main" xmlns:r="http://schemas.openxmlformats.org/officeDocument/2006/relationships">
  <dimension ref="A1:N29"/>
  <sheetViews>
    <sheetView showGridLines="0" zoomScalePageLayoutView="0" workbookViewId="0" topLeftCell="A1">
      <selection activeCell="A1" sqref="A1"/>
    </sheetView>
  </sheetViews>
  <sheetFormatPr defaultColWidth="8.00390625" defaultRowHeight="12.75"/>
  <cols>
    <col min="1" max="1" width="35.00390625" style="364" customWidth="1"/>
    <col min="2" max="14" width="7.7109375" style="364" customWidth="1"/>
    <col min="15" max="15" width="2.8515625" style="364" customWidth="1"/>
    <col min="16" max="16384" width="8.00390625" style="364" customWidth="1"/>
  </cols>
  <sheetData>
    <row r="1" s="363" customFormat="1" ht="11.25">
      <c r="A1" s="363" t="s">
        <v>448</v>
      </c>
    </row>
    <row r="2" s="363" customFormat="1" ht="11.25">
      <c r="A2" s="363" t="s">
        <v>415</v>
      </c>
    </row>
    <row r="4" spans="1:14" ht="11.25">
      <c r="A4" s="646" t="s">
        <v>449</v>
      </c>
      <c r="B4" s="646"/>
      <c r="C4" s="646"/>
      <c r="D4" s="646"/>
      <c r="E4" s="646"/>
      <c r="F4" s="646"/>
      <c r="G4" s="646"/>
      <c r="H4" s="646"/>
      <c r="I4" s="646"/>
      <c r="J4" s="646"/>
      <c r="K4" s="646"/>
      <c r="L4" s="646"/>
      <c r="M4" s="646"/>
      <c r="N4" s="646"/>
    </row>
    <row r="5" spans="1:14" ht="11.25">
      <c r="A5" s="366"/>
      <c r="B5" s="366">
        <v>1995</v>
      </c>
      <c r="C5" s="366">
        <v>1996</v>
      </c>
      <c r="D5" s="366">
        <v>1997</v>
      </c>
      <c r="E5" s="366">
        <v>1998</v>
      </c>
      <c r="F5" s="366">
        <v>1999</v>
      </c>
      <c r="G5" s="366">
        <v>2000</v>
      </c>
      <c r="H5" s="366">
        <v>2001</v>
      </c>
      <c r="I5" s="366">
        <v>2002</v>
      </c>
      <c r="J5" s="366">
        <v>2003</v>
      </c>
      <c r="K5" s="366">
        <v>2004</v>
      </c>
      <c r="L5" s="366">
        <v>2005</v>
      </c>
      <c r="M5" s="366">
        <v>2006</v>
      </c>
      <c r="N5" s="366">
        <v>2007</v>
      </c>
    </row>
    <row r="6" spans="1:14" ht="11.25">
      <c r="A6" s="440" t="s">
        <v>450</v>
      </c>
      <c r="B6" s="368">
        <v>51294</v>
      </c>
      <c r="C6" s="368">
        <v>51831</v>
      </c>
      <c r="D6" s="368">
        <v>51958</v>
      </c>
      <c r="E6" s="368">
        <v>52461</v>
      </c>
      <c r="F6" s="368">
        <v>52414</v>
      </c>
      <c r="G6" s="368">
        <v>52668</v>
      </c>
      <c r="H6" s="368">
        <v>53097</v>
      </c>
      <c r="I6" s="368">
        <v>53963</v>
      </c>
      <c r="J6" s="368">
        <v>54676</v>
      </c>
      <c r="K6" s="368">
        <v>55503</v>
      </c>
      <c r="L6" s="368">
        <v>56898</v>
      </c>
      <c r="M6" s="368">
        <v>57745</v>
      </c>
      <c r="N6" s="368">
        <v>58846</v>
      </c>
    </row>
    <row r="7" spans="1:14" ht="12" customHeight="1">
      <c r="A7" s="370"/>
      <c r="B7" s="369"/>
      <c r="C7" s="369"/>
      <c r="D7" s="369"/>
      <c r="E7" s="369"/>
      <c r="F7" s="369"/>
      <c r="G7" s="369"/>
      <c r="H7" s="369"/>
      <c r="I7" s="369"/>
      <c r="J7" s="369"/>
      <c r="K7" s="369"/>
      <c r="L7" s="369"/>
      <c r="M7" s="369"/>
      <c r="N7" s="369"/>
    </row>
    <row r="8" spans="1:14" ht="11.25">
      <c r="A8" s="370" t="s">
        <v>418</v>
      </c>
      <c r="B8" s="369">
        <v>38626</v>
      </c>
      <c r="C8" s="369">
        <v>39102</v>
      </c>
      <c r="D8" s="369">
        <v>39164</v>
      </c>
      <c r="E8" s="369">
        <v>40381</v>
      </c>
      <c r="F8" s="369">
        <v>40617</v>
      </c>
      <c r="G8" s="369">
        <v>40802</v>
      </c>
      <c r="H8" s="369">
        <v>41128</v>
      </c>
      <c r="I8" s="369">
        <v>41666</v>
      </c>
      <c r="J8" s="369">
        <v>42130</v>
      </c>
      <c r="K8" s="369">
        <v>42759</v>
      </c>
      <c r="L8" s="369">
        <v>43757</v>
      </c>
      <c r="M8" s="369">
        <v>44274</v>
      </c>
      <c r="N8" s="369">
        <v>45089</v>
      </c>
    </row>
    <row r="9" spans="1:14" ht="11.25">
      <c r="A9" s="370" t="s">
        <v>419</v>
      </c>
      <c r="B9" s="369">
        <v>12668</v>
      </c>
      <c r="C9" s="369">
        <v>12729</v>
      </c>
      <c r="D9" s="369">
        <v>12794</v>
      </c>
      <c r="E9" s="369">
        <v>12080</v>
      </c>
      <c r="F9" s="369">
        <v>11797</v>
      </c>
      <c r="G9" s="369">
        <v>11866</v>
      </c>
      <c r="H9" s="369">
        <v>11969</v>
      </c>
      <c r="I9" s="369">
        <v>12297</v>
      </c>
      <c r="J9" s="369">
        <v>12546</v>
      </c>
      <c r="K9" s="369">
        <v>12744</v>
      </c>
      <c r="L9" s="369">
        <v>13141</v>
      </c>
      <c r="M9" s="369">
        <v>13471</v>
      </c>
      <c r="N9" s="369">
        <v>13757</v>
      </c>
    </row>
    <row r="10" spans="1:14" ht="5.25" customHeight="1">
      <c r="A10" s="370"/>
      <c r="B10" s="372"/>
      <c r="C10" s="372"/>
      <c r="D10" s="372"/>
      <c r="E10" s="372"/>
      <c r="F10" s="372"/>
      <c r="G10" s="372"/>
      <c r="H10" s="372"/>
      <c r="I10" s="372"/>
      <c r="J10" s="372"/>
      <c r="K10" s="372"/>
      <c r="L10" s="372"/>
      <c r="M10" s="372"/>
      <c r="N10" s="372"/>
    </row>
    <row r="11" spans="1:14" s="391" customFormat="1" ht="5.25" customHeight="1">
      <c r="A11" s="371"/>
      <c r="B11" s="372"/>
      <c r="C11" s="372"/>
      <c r="D11" s="372"/>
      <c r="E11" s="372"/>
      <c r="F11" s="372"/>
      <c r="G11" s="372"/>
      <c r="H11" s="372"/>
      <c r="I11" s="372"/>
      <c r="J11" s="372"/>
      <c r="K11" s="372"/>
      <c r="L11" s="372"/>
      <c r="M11" s="372"/>
      <c r="N11" s="372"/>
    </row>
    <row r="12" spans="1:14" ht="2.25" customHeight="1">
      <c r="A12" s="370"/>
      <c r="B12" s="369"/>
      <c r="C12" s="369"/>
      <c r="D12" s="369"/>
      <c r="E12" s="369"/>
      <c r="F12" s="369"/>
      <c r="G12" s="369"/>
      <c r="H12" s="369"/>
      <c r="I12" s="369"/>
      <c r="J12" s="369"/>
      <c r="K12" s="369"/>
      <c r="L12" s="369"/>
      <c r="M12" s="369"/>
      <c r="N12" s="369"/>
    </row>
    <row r="13" spans="1:14" ht="2.25" customHeight="1">
      <c r="A13" s="370"/>
      <c r="B13" s="369"/>
      <c r="C13" s="369"/>
      <c r="D13" s="369"/>
      <c r="E13" s="369"/>
      <c r="F13" s="369"/>
      <c r="G13" s="369"/>
      <c r="H13" s="369"/>
      <c r="I13" s="369"/>
      <c r="J13" s="369"/>
      <c r="K13" s="369"/>
      <c r="L13" s="369"/>
      <c r="M13" s="369"/>
      <c r="N13" s="369"/>
    </row>
    <row r="14" spans="1:14" ht="2.25" customHeight="1">
      <c r="A14" s="441"/>
      <c r="B14" s="374"/>
      <c r="C14" s="374"/>
      <c r="D14" s="374"/>
      <c r="E14" s="374"/>
      <c r="F14" s="374"/>
      <c r="G14" s="374"/>
      <c r="H14" s="374"/>
      <c r="I14" s="374"/>
      <c r="J14" s="374"/>
      <c r="K14" s="374"/>
      <c r="L14" s="374"/>
      <c r="M14" s="374"/>
      <c r="N14" s="374"/>
    </row>
    <row r="15" spans="1:14" ht="11.25">
      <c r="A15" s="397" t="s">
        <v>420</v>
      </c>
      <c r="B15" s="375">
        <v>27596</v>
      </c>
      <c r="C15" s="375">
        <v>27886</v>
      </c>
      <c r="D15" s="375">
        <v>28140</v>
      </c>
      <c r="E15" s="375">
        <v>29015</v>
      </c>
      <c r="F15" s="375">
        <v>29950</v>
      </c>
      <c r="G15" s="375">
        <v>31223</v>
      </c>
      <c r="H15" s="375">
        <v>33307</v>
      </c>
      <c r="I15" s="375">
        <v>34790</v>
      </c>
      <c r="J15" s="375">
        <v>36081</v>
      </c>
      <c r="K15" s="375">
        <v>37377</v>
      </c>
      <c r="L15" s="375">
        <v>38003</v>
      </c>
      <c r="M15" s="375">
        <v>38762</v>
      </c>
      <c r="N15" s="375">
        <v>40063</v>
      </c>
    </row>
    <row r="16" spans="1:14" ht="11.25">
      <c r="A16" s="442" t="s">
        <v>421</v>
      </c>
      <c r="B16" s="377">
        <v>13485</v>
      </c>
      <c r="C16" s="377">
        <v>13544</v>
      </c>
      <c r="D16" s="377">
        <v>13781</v>
      </c>
      <c r="E16" s="377">
        <v>14146</v>
      </c>
      <c r="F16" s="377">
        <v>14587</v>
      </c>
      <c r="G16" s="377">
        <v>15191</v>
      </c>
      <c r="H16" s="377">
        <v>15649</v>
      </c>
      <c r="I16" s="377">
        <v>15739</v>
      </c>
      <c r="J16" s="377">
        <v>15936</v>
      </c>
      <c r="K16" s="377">
        <v>16232</v>
      </c>
      <c r="L16" s="377">
        <v>16315</v>
      </c>
      <c r="M16" s="377">
        <v>16253</v>
      </c>
      <c r="N16" s="377">
        <v>16539</v>
      </c>
    </row>
    <row r="17" spans="1:14" ht="11.25">
      <c r="A17" s="370" t="s">
        <v>422</v>
      </c>
      <c r="B17" s="369">
        <v>5398</v>
      </c>
      <c r="C17" s="369">
        <v>5517</v>
      </c>
      <c r="D17" s="369">
        <v>5420</v>
      </c>
      <c r="E17" s="369">
        <v>5641</v>
      </c>
      <c r="F17" s="369">
        <v>5927</v>
      </c>
      <c r="G17" s="369">
        <v>6294</v>
      </c>
      <c r="H17" s="369">
        <v>6723</v>
      </c>
      <c r="I17" s="369">
        <v>7052</v>
      </c>
      <c r="J17" s="369">
        <v>7388</v>
      </c>
      <c r="K17" s="369">
        <v>7760</v>
      </c>
      <c r="L17" s="369">
        <v>8165</v>
      </c>
      <c r="M17" s="369">
        <v>8719</v>
      </c>
      <c r="N17" s="369">
        <v>9363</v>
      </c>
    </row>
    <row r="18" spans="1:14" ht="11.25">
      <c r="A18" s="370" t="s">
        <v>426</v>
      </c>
      <c r="B18" s="369">
        <v>6112</v>
      </c>
      <c r="C18" s="369">
        <v>6252</v>
      </c>
      <c r="D18" s="369">
        <v>6311</v>
      </c>
      <c r="E18" s="369">
        <v>6472</v>
      </c>
      <c r="F18" s="369">
        <v>6536</v>
      </c>
      <c r="G18" s="369">
        <v>6668</v>
      </c>
      <c r="H18" s="369">
        <v>7611</v>
      </c>
      <c r="I18" s="369">
        <v>8440</v>
      </c>
      <c r="J18" s="369">
        <v>8957</v>
      </c>
      <c r="K18" s="369">
        <v>9354</v>
      </c>
      <c r="L18" s="369">
        <v>9360</v>
      </c>
      <c r="M18" s="369">
        <v>9507</v>
      </c>
      <c r="N18" s="369">
        <v>9740</v>
      </c>
    </row>
    <row r="19" spans="1:14" ht="11.25">
      <c r="A19" s="370" t="s">
        <v>427</v>
      </c>
      <c r="B19" s="369">
        <v>2334</v>
      </c>
      <c r="C19" s="369">
        <v>2310</v>
      </c>
      <c r="D19" s="369">
        <v>2351</v>
      </c>
      <c r="E19" s="369">
        <v>2474</v>
      </c>
      <c r="F19" s="369">
        <v>2614</v>
      </c>
      <c r="G19" s="369">
        <v>2795</v>
      </c>
      <c r="H19" s="369">
        <v>3038</v>
      </c>
      <c r="I19" s="369">
        <v>3278</v>
      </c>
      <c r="J19" s="369">
        <v>3524</v>
      </c>
      <c r="K19" s="369">
        <v>3760</v>
      </c>
      <c r="L19" s="369">
        <v>3897</v>
      </c>
      <c r="M19" s="369">
        <v>4024</v>
      </c>
      <c r="N19" s="369">
        <v>4165</v>
      </c>
    </row>
    <row r="20" spans="1:14" ht="11.25">
      <c r="A20" s="370" t="s">
        <v>443</v>
      </c>
      <c r="B20" s="369">
        <v>267</v>
      </c>
      <c r="C20" s="369">
        <v>263</v>
      </c>
      <c r="D20" s="369">
        <v>277</v>
      </c>
      <c r="E20" s="369">
        <v>282</v>
      </c>
      <c r="F20" s="369">
        <v>286</v>
      </c>
      <c r="G20" s="369">
        <v>275</v>
      </c>
      <c r="H20" s="369">
        <v>286</v>
      </c>
      <c r="I20" s="369">
        <v>281</v>
      </c>
      <c r="J20" s="369">
        <v>276</v>
      </c>
      <c r="K20" s="369">
        <v>271</v>
      </c>
      <c r="L20" s="369">
        <v>266</v>
      </c>
      <c r="M20" s="369">
        <v>259</v>
      </c>
      <c r="N20" s="369">
        <v>256</v>
      </c>
    </row>
    <row r="21" spans="1:14" ht="3.75" customHeight="1">
      <c r="A21" s="370"/>
      <c r="B21" s="369"/>
      <c r="C21" s="369"/>
      <c r="D21" s="369"/>
      <c r="E21" s="369"/>
      <c r="F21" s="369"/>
      <c r="G21" s="369"/>
      <c r="H21" s="369"/>
      <c r="I21" s="369"/>
      <c r="J21" s="369"/>
      <c r="K21" s="369"/>
      <c r="L21" s="369"/>
      <c r="M21" s="369"/>
      <c r="N21" s="369"/>
    </row>
    <row r="22" spans="1:14" ht="1.5" customHeight="1">
      <c r="A22" s="441"/>
      <c r="B22" s="374"/>
      <c r="C22" s="374"/>
      <c r="D22" s="374"/>
      <c r="E22" s="374"/>
      <c r="F22" s="374"/>
      <c r="G22" s="374"/>
      <c r="H22" s="374"/>
      <c r="I22" s="374"/>
      <c r="J22" s="374"/>
      <c r="K22" s="374"/>
      <c r="L22" s="374"/>
      <c r="M22" s="374"/>
      <c r="N22" s="374"/>
    </row>
    <row r="23" spans="1:14" ht="11.25">
      <c r="A23" s="397" t="s">
        <v>429</v>
      </c>
      <c r="B23" s="375">
        <v>1617</v>
      </c>
      <c r="C23" s="375">
        <v>1579</v>
      </c>
      <c r="D23" s="375">
        <v>1553</v>
      </c>
      <c r="E23" s="375">
        <v>1681</v>
      </c>
      <c r="F23" s="375">
        <v>1768</v>
      </c>
      <c r="G23" s="375">
        <v>1886</v>
      </c>
      <c r="H23" s="375">
        <v>2001</v>
      </c>
      <c r="I23" s="375">
        <v>2141</v>
      </c>
      <c r="J23" s="375">
        <v>2275</v>
      </c>
      <c r="K23" s="375">
        <v>2445</v>
      </c>
      <c r="L23" s="375">
        <v>2565</v>
      </c>
      <c r="M23" s="375">
        <v>2713</v>
      </c>
      <c r="N23" s="375">
        <v>2817</v>
      </c>
    </row>
    <row r="24" spans="1:14" ht="11.25">
      <c r="A24" s="397" t="s">
        <v>430</v>
      </c>
      <c r="B24" s="375">
        <v>18490</v>
      </c>
      <c r="C24" s="375">
        <v>18646</v>
      </c>
      <c r="D24" s="375">
        <v>19244</v>
      </c>
      <c r="E24" s="375">
        <v>20400</v>
      </c>
      <c r="F24" s="375">
        <v>21820</v>
      </c>
      <c r="G24" s="375">
        <v>23631</v>
      </c>
      <c r="H24" s="375">
        <v>25780</v>
      </c>
      <c r="I24" s="375">
        <v>27535</v>
      </c>
      <c r="J24" s="375">
        <v>29331</v>
      </c>
      <c r="K24" s="375">
        <v>31378</v>
      </c>
      <c r="L24" s="375">
        <v>33113</v>
      </c>
      <c r="M24" s="375">
        <v>34898</v>
      </c>
      <c r="N24" s="375">
        <v>37363</v>
      </c>
    </row>
    <row r="25" spans="1:14" ht="11.25">
      <c r="A25" s="397" t="s">
        <v>431</v>
      </c>
      <c r="B25" s="375">
        <v>3878</v>
      </c>
      <c r="C25" s="375">
        <v>4022</v>
      </c>
      <c r="D25" s="375">
        <v>4192</v>
      </c>
      <c r="E25" s="375">
        <v>4540</v>
      </c>
      <c r="F25" s="375">
        <v>5091</v>
      </c>
      <c r="G25" s="375">
        <v>5714</v>
      </c>
      <c r="H25" s="375">
        <v>6369</v>
      </c>
      <c r="I25" s="375">
        <v>6781</v>
      </c>
      <c r="J25" s="375">
        <v>7152</v>
      </c>
      <c r="K25" s="375">
        <v>7600</v>
      </c>
      <c r="L25" s="375">
        <v>7925</v>
      </c>
      <c r="M25" s="375">
        <v>8285</v>
      </c>
      <c r="N25" s="375">
        <v>8907</v>
      </c>
    </row>
    <row r="26" spans="1:14" ht="11.25">
      <c r="A26" s="442" t="s">
        <v>432</v>
      </c>
      <c r="B26" s="377">
        <v>2661</v>
      </c>
      <c r="C26" s="377">
        <v>2661</v>
      </c>
      <c r="D26" s="377">
        <v>2683</v>
      </c>
      <c r="E26" s="377">
        <v>2751</v>
      </c>
      <c r="F26" s="377">
        <v>2851</v>
      </c>
      <c r="G26" s="377">
        <v>3236</v>
      </c>
      <c r="H26" s="377">
        <v>3546</v>
      </c>
      <c r="I26" s="377">
        <v>3648</v>
      </c>
      <c r="J26" s="377">
        <v>3710</v>
      </c>
      <c r="K26" s="377">
        <v>3822</v>
      </c>
      <c r="L26" s="377">
        <v>3884</v>
      </c>
      <c r="M26" s="377">
        <v>3963</v>
      </c>
      <c r="N26" s="377">
        <v>4116</v>
      </c>
    </row>
    <row r="27" spans="1:14" ht="11.25">
      <c r="A27" s="369" t="s">
        <v>433</v>
      </c>
      <c r="B27" s="369">
        <v>797</v>
      </c>
      <c r="C27" s="369">
        <v>805</v>
      </c>
      <c r="D27" s="369">
        <v>745</v>
      </c>
      <c r="E27" s="369">
        <v>767</v>
      </c>
      <c r="F27" s="369">
        <v>821</v>
      </c>
      <c r="G27" s="369">
        <v>890</v>
      </c>
      <c r="H27" s="369">
        <v>972</v>
      </c>
      <c r="I27" s="369">
        <v>1054</v>
      </c>
      <c r="J27" s="369">
        <v>1116</v>
      </c>
      <c r="K27" s="369">
        <v>1187</v>
      </c>
      <c r="L27" s="369">
        <v>1244</v>
      </c>
      <c r="M27" s="369">
        <v>1317</v>
      </c>
      <c r="N27" s="369">
        <v>1421</v>
      </c>
    </row>
    <row r="28" spans="1:14" ht="11.25">
      <c r="A28" s="441" t="s">
        <v>446</v>
      </c>
      <c r="B28" s="374">
        <v>420</v>
      </c>
      <c r="C28" s="374">
        <v>556</v>
      </c>
      <c r="D28" s="374">
        <v>764</v>
      </c>
      <c r="E28" s="374">
        <v>1022</v>
      </c>
      <c r="F28" s="374">
        <v>1419</v>
      </c>
      <c r="G28" s="374">
        <v>1588</v>
      </c>
      <c r="H28" s="374">
        <v>1851</v>
      </c>
      <c r="I28" s="374">
        <v>2079</v>
      </c>
      <c r="J28" s="374">
        <v>2326</v>
      </c>
      <c r="K28" s="374">
        <v>2591</v>
      </c>
      <c r="L28" s="374">
        <v>2797</v>
      </c>
      <c r="M28" s="374">
        <v>3005</v>
      </c>
      <c r="N28" s="374">
        <v>3370</v>
      </c>
    </row>
    <row r="29" spans="1:14" ht="22.5">
      <c r="A29" s="443" t="s">
        <v>447</v>
      </c>
      <c r="B29" s="375">
        <v>102875</v>
      </c>
      <c r="C29" s="375">
        <v>103964</v>
      </c>
      <c r="D29" s="375">
        <v>105087</v>
      </c>
      <c r="E29" s="375">
        <v>108097</v>
      </c>
      <c r="F29" s="375">
        <v>111043</v>
      </c>
      <c r="G29" s="375">
        <v>115122</v>
      </c>
      <c r="H29" s="375">
        <v>120554</v>
      </c>
      <c r="I29" s="375">
        <v>125210</v>
      </c>
      <c r="J29" s="375">
        <v>129515</v>
      </c>
      <c r="K29" s="375">
        <v>134303</v>
      </c>
      <c r="L29" s="375">
        <v>138504</v>
      </c>
      <c r="M29" s="375">
        <v>142403</v>
      </c>
      <c r="N29" s="375">
        <v>147996</v>
      </c>
    </row>
  </sheetData>
  <sheetProtection/>
  <mergeCells count="1">
    <mergeCell ref="A4:N4"/>
  </mergeCells>
  <printOptions horizontalCentered="1" verticalCentered="1"/>
  <pageMargins left="0.1968503937007874" right="0.1968503937007874" top="0.5905511811023623" bottom="0.5905511811023623" header="0.5118110236220472" footer="0.5118110236220472"/>
  <pageSetup horizontalDpi="600" verticalDpi="600" orientation="landscape" paperSize="9" r:id="rId1"/>
</worksheet>
</file>

<file path=xl/worksheets/sheet54.xml><?xml version="1.0" encoding="utf-8"?>
<worksheet xmlns="http://schemas.openxmlformats.org/spreadsheetml/2006/main" xmlns:r="http://schemas.openxmlformats.org/officeDocument/2006/relationships">
  <dimension ref="A1:N30"/>
  <sheetViews>
    <sheetView showGridLines="0" zoomScalePageLayoutView="0" workbookViewId="0" topLeftCell="A1">
      <selection activeCell="A1" sqref="A1"/>
    </sheetView>
  </sheetViews>
  <sheetFormatPr defaultColWidth="8.00390625" defaultRowHeight="12.75"/>
  <cols>
    <col min="1" max="1" width="33.7109375" style="364" customWidth="1"/>
    <col min="2" max="2" width="6.421875" style="364" customWidth="1"/>
    <col min="3" max="14" width="5.7109375" style="364" customWidth="1"/>
    <col min="15" max="16384" width="8.00390625" style="364" customWidth="1"/>
  </cols>
  <sheetData>
    <row r="1" ht="11.25">
      <c r="A1" s="363" t="s">
        <v>444</v>
      </c>
    </row>
    <row r="2" ht="11.25">
      <c r="A2" s="363" t="s">
        <v>415</v>
      </c>
    </row>
    <row r="5" spans="1:14" ht="11.25">
      <c r="A5" s="646" t="s">
        <v>451</v>
      </c>
      <c r="B5" s="646"/>
      <c r="C5" s="646"/>
      <c r="D5" s="646"/>
      <c r="E5" s="646"/>
      <c r="F5" s="646"/>
      <c r="G5" s="646"/>
      <c r="H5" s="646"/>
      <c r="I5" s="646"/>
      <c r="J5" s="646"/>
      <c r="K5" s="646"/>
      <c r="L5" s="646"/>
      <c r="M5" s="646"/>
      <c r="N5" s="647"/>
    </row>
    <row r="6" spans="1:14" ht="11.25">
      <c r="A6" s="366"/>
      <c r="B6" s="444">
        <v>1995</v>
      </c>
      <c r="C6" s="366">
        <v>1996</v>
      </c>
      <c r="D6" s="366">
        <v>1997</v>
      </c>
      <c r="E6" s="366">
        <v>1998</v>
      </c>
      <c r="F6" s="366">
        <v>1999</v>
      </c>
      <c r="G6" s="366">
        <v>2000</v>
      </c>
      <c r="H6" s="366">
        <v>2001</v>
      </c>
      <c r="I6" s="366">
        <v>2002</v>
      </c>
      <c r="J6" s="366">
        <v>2003</v>
      </c>
      <c r="K6" s="366">
        <v>2004</v>
      </c>
      <c r="L6" s="366">
        <v>2005</v>
      </c>
      <c r="M6" s="366">
        <v>2006</v>
      </c>
      <c r="N6" s="366">
        <v>2007</v>
      </c>
    </row>
    <row r="7" spans="1:14" s="363" customFormat="1" ht="17.25" customHeight="1">
      <c r="A7" s="439" t="s">
        <v>450</v>
      </c>
      <c r="B7" s="386">
        <v>97.39120528594214</v>
      </c>
      <c r="C7" s="386">
        <v>98.4107997265892</v>
      </c>
      <c r="D7" s="386">
        <v>98.65193286245918</v>
      </c>
      <c r="E7" s="386">
        <v>99.60697197539304</v>
      </c>
      <c r="F7" s="386">
        <v>99.51773372826005</v>
      </c>
      <c r="G7" s="386">
        <v>100</v>
      </c>
      <c r="H7" s="386">
        <v>100.81453634085213</v>
      </c>
      <c r="I7" s="386">
        <v>102.45879851143009</v>
      </c>
      <c r="J7" s="386">
        <v>103.81256170729856</v>
      </c>
      <c r="K7" s="386">
        <v>105.38277511961722</v>
      </c>
      <c r="L7" s="386">
        <v>108.03144224196856</v>
      </c>
      <c r="M7" s="386">
        <v>109.63962937647149</v>
      </c>
      <c r="N7" s="386">
        <v>111.73008278271436</v>
      </c>
    </row>
    <row r="8" spans="1:14" ht="3.75" customHeight="1">
      <c r="A8" s="433"/>
      <c r="B8" s="388"/>
      <c r="C8" s="432"/>
      <c r="D8" s="388"/>
      <c r="E8" s="388"/>
      <c r="F8" s="388"/>
      <c r="G8" s="388"/>
      <c r="H8" s="388"/>
      <c r="I8" s="388"/>
      <c r="J8" s="388"/>
      <c r="K8" s="388"/>
      <c r="L8" s="388"/>
      <c r="M8" s="388"/>
      <c r="N8" s="388"/>
    </row>
    <row r="9" spans="1:14" ht="11.25">
      <c r="A9" s="370" t="s">
        <v>418</v>
      </c>
      <c r="B9" s="388">
        <v>94.66692809176021</v>
      </c>
      <c r="C9" s="388">
        <v>95.83353757168767</v>
      </c>
      <c r="D9" s="388">
        <v>95.98549090730847</v>
      </c>
      <c r="E9" s="388">
        <v>98.9681878339297</v>
      </c>
      <c r="F9" s="388">
        <v>99.54659085338953</v>
      </c>
      <c r="G9" s="388">
        <v>100</v>
      </c>
      <c r="H9" s="388">
        <v>100.7989804421352</v>
      </c>
      <c r="I9" s="388">
        <v>102.11754325768345</v>
      </c>
      <c r="J9" s="388">
        <v>103.25474241458753</v>
      </c>
      <c r="K9" s="388">
        <v>104.79633351306308</v>
      </c>
      <c r="L9" s="388">
        <v>107.24229204450762</v>
      </c>
      <c r="M9" s="388">
        <v>108.50938679476496</v>
      </c>
      <c r="N9" s="388">
        <v>110.50683790010294</v>
      </c>
    </row>
    <row r="10" spans="1:14" ht="11.25">
      <c r="A10" s="370" t="s">
        <v>419</v>
      </c>
      <c r="B10" s="388">
        <v>106.75880667453228</v>
      </c>
      <c r="C10" s="388">
        <v>107.27288049890444</v>
      </c>
      <c r="D10" s="388">
        <v>107.82066408225181</v>
      </c>
      <c r="E10" s="388">
        <v>101.80347210517444</v>
      </c>
      <c r="F10" s="388">
        <v>99.4185066576774</v>
      </c>
      <c r="G10" s="388">
        <v>100</v>
      </c>
      <c r="H10" s="388">
        <v>100.868026293612</v>
      </c>
      <c r="I10" s="388">
        <v>103.63222652958031</v>
      </c>
      <c r="J10" s="388">
        <v>105.73065902578797</v>
      </c>
      <c r="K10" s="388">
        <v>107.39929209506151</v>
      </c>
      <c r="L10" s="388">
        <v>110.74498567335243</v>
      </c>
      <c r="M10" s="388">
        <v>113.52604078880837</v>
      </c>
      <c r="N10" s="388">
        <v>115.93628855553683</v>
      </c>
    </row>
    <row r="11" spans="1:14" s="391" customFormat="1" ht="3" customHeight="1">
      <c r="A11" s="445"/>
      <c r="B11" s="390"/>
      <c r="C11" s="390"/>
      <c r="D11" s="390"/>
      <c r="E11" s="390"/>
      <c r="F11" s="390"/>
      <c r="G11" s="390"/>
      <c r="H11" s="390"/>
      <c r="I11" s="390"/>
      <c r="J11" s="390"/>
      <c r="K11" s="390"/>
      <c r="L11" s="390"/>
      <c r="M11" s="390"/>
      <c r="N11" s="390"/>
    </row>
    <row r="12" spans="1:14" s="391" customFormat="1" ht="3" customHeight="1">
      <c r="A12" s="446"/>
      <c r="B12" s="390"/>
      <c r="C12" s="390"/>
      <c r="D12" s="390"/>
      <c r="E12" s="390"/>
      <c r="F12" s="390"/>
      <c r="G12" s="390"/>
      <c r="H12" s="390"/>
      <c r="I12" s="390"/>
      <c r="J12" s="390"/>
      <c r="K12" s="390"/>
      <c r="L12" s="390"/>
      <c r="M12" s="390"/>
      <c r="N12" s="390"/>
    </row>
    <row r="13" spans="1:14" ht="3.75" customHeight="1">
      <c r="A13" s="433"/>
      <c r="B13" s="388"/>
      <c r="C13" s="432"/>
      <c r="D13" s="388"/>
      <c r="E13" s="388"/>
      <c r="F13" s="388"/>
      <c r="G13" s="388"/>
      <c r="H13" s="388"/>
      <c r="I13" s="388"/>
      <c r="J13" s="388"/>
      <c r="K13" s="388"/>
      <c r="L13" s="388"/>
      <c r="M13" s="388"/>
      <c r="N13" s="388"/>
    </row>
    <row r="14" spans="1:14" ht="3.75" customHeight="1">
      <c r="A14" s="433"/>
      <c r="B14" s="388"/>
      <c r="C14" s="432"/>
      <c r="D14" s="388"/>
      <c r="E14" s="388"/>
      <c r="F14" s="388"/>
      <c r="G14" s="388"/>
      <c r="H14" s="388"/>
      <c r="I14" s="388"/>
      <c r="J14" s="388"/>
      <c r="K14" s="388"/>
      <c r="L14" s="388"/>
      <c r="M14" s="388"/>
      <c r="N14" s="388"/>
    </row>
    <row r="15" spans="1:14" ht="3.75" customHeight="1">
      <c r="A15" s="441"/>
      <c r="B15" s="396"/>
      <c r="C15" s="396"/>
      <c r="D15" s="396"/>
      <c r="E15" s="396"/>
      <c r="F15" s="396"/>
      <c r="G15" s="396"/>
      <c r="H15" s="396"/>
      <c r="I15" s="396"/>
      <c r="J15" s="396"/>
      <c r="K15" s="396"/>
      <c r="L15" s="396"/>
      <c r="M15" s="396"/>
      <c r="N15" s="396"/>
    </row>
    <row r="16" spans="1:14" ht="18" customHeight="1">
      <c r="A16" s="397" t="s">
        <v>420</v>
      </c>
      <c r="B16" s="386">
        <v>88.38356339877654</v>
      </c>
      <c r="C16" s="386">
        <v>89.31236588412388</v>
      </c>
      <c r="D16" s="386">
        <v>90.12586875060052</v>
      </c>
      <c r="E16" s="386">
        <v>92.9282900425968</v>
      </c>
      <c r="F16" s="386">
        <v>95.92287736604426</v>
      </c>
      <c r="G16" s="386">
        <v>100</v>
      </c>
      <c r="H16" s="386">
        <v>106.67456682573744</v>
      </c>
      <c r="I16" s="386">
        <v>111.42427056977229</v>
      </c>
      <c r="J16" s="386">
        <v>115.55904301316338</v>
      </c>
      <c r="K16" s="386">
        <v>119.70982929250873</v>
      </c>
      <c r="L16" s="386">
        <v>121.71476155398264</v>
      </c>
      <c r="M16" s="386">
        <v>124.14566185183999</v>
      </c>
      <c r="N16" s="386">
        <v>128.31246196713963</v>
      </c>
    </row>
    <row r="17" spans="1:14" ht="11.25">
      <c r="A17" s="370" t="s">
        <v>421</v>
      </c>
      <c r="B17" s="388">
        <v>88.76966624975314</v>
      </c>
      <c r="C17" s="388">
        <v>89.15805411098677</v>
      </c>
      <c r="D17" s="388">
        <v>90.71818840102692</v>
      </c>
      <c r="E17" s="388">
        <v>93.12092686459088</v>
      </c>
      <c r="F17" s="388">
        <v>96.02396155618457</v>
      </c>
      <c r="G17" s="388">
        <v>100</v>
      </c>
      <c r="H17" s="388">
        <v>103.01494305838983</v>
      </c>
      <c r="I17" s="388">
        <v>103.60739911789875</v>
      </c>
      <c r="J17" s="388">
        <v>104.90421960371272</v>
      </c>
      <c r="K17" s="388">
        <v>106.85274175498651</v>
      </c>
      <c r="L17" s="388">
        <v>107.39911789875585</v>
      </c>
      <c r="M17" s="388">
        <v>106.99098150220524</v>
      </c>
      <c r="N17" s="388">
        <v>108.87367520242248</v>
      </c>
    </row>
    <row r="18" spans="1:14" ht="11.25">
      <c r="A18" s="370" t="s">
        <v>422</v>
      </c>
      <c r="B18" s="388">
        <v>85.76421989196061</v>
      </c>
      <c r="C18" s="388">
        <v>87.65490943755958</v>
      </c>
      <c r="D18" s="388">
        <v>86.11375913568477</v>
      </c>
      <c r="E18" s="388">
        <v>89.6250397203686</v>
      </c>
      <c r="F18" s="388">
        <v>94.16904988878296</v>
      </c>
      <c r="G18" s="388">
        <v>100</v>
      </c>
      <c r="H18" s="388">
        <v>106.81601525262154</v>
      </c>
      <c r="I18" s="388">
        <v>112.04321576104226</v>
      </c>
      <c r="J18" s="388">
        <v>117.38163330155705</v>
      </c>
      <c r="K18" s="388">
        <v>123.2920241499841</v>
      </c>
      <c r="L18" s="388">
        <v>129.72672386399745</v>
      </c>
      <c r="M18" s="388">
        <v>138.52875754687005</v>
      </c>
      <c r="N18" s="388">
        <v>148.76072449952335</v>
      </c>
    </row>
    <row r="19" spans="1:14" ht="11.25">
      <c r="A19" s="370" t="s">
        <v>426</v>
      </c>
      <c r="B19" s="388">
        <v>91.66166766646671</v>
      </c>
      <c r="C19" s="388">
        <v>93.76124775044991</v>
      </c>
      <c r="D19" s="388">
        <v>94.64607078584282</v>
      </c>
      <c r="E19" s="388">
        <v>97.0605878824235</v>
      </c>
      <c r="F19" s="388">
        <v>98.02039592081584</v>
      </c>
      <c r="G19" s="388">
        <v>100</v>
      </c>
      <c r="H19" s="388">
        <v>114.14217156568687</v>
      </c>
      <c r="I19" s="388">
        <v>126.57468506298741</v>
      </c>
      <c r="J19" s="388">
        <v>134.32813437312538</v>
      </c>
      <c r="K19" s="388">
        <v>140.28194361127774</v>
      </c>
      <c r="L19" s="388">
        <v>140.37192561487703</v>
      </c>
      <c r="M19" s="388">
        <v>142.57648470305938</v>
      </c>
      <c r="N19" s="388">
        <v>146.07078584283144</v>
      </c>
    </row>
    <row r="20" spans="1:14" ht="11.25">
      <c r="A20" s="370" t="s">
        <v>427</v>
      </c>
      <c r="B20" s="388">
        <v>83.50626118067979</v>
      </c>
      <c r="C20" s="388">
        <v>82.64758497316636</v>
      </c>
      <c r="D20" s="388">
        <v>84.11449016100178</v>
      </c>
      <c r="E20" s="388">
        <v>88.51520572450805</v>
      </c>
      <c r="F20" s="388">
        <v>93.52415026833631</v>
      </c>
      <c r="G20" s="388">
        <v>100</v>
      </c>
      <c r="H20" s="388">
        <v>108.69409660107334</v>
      </c>
      <c r="I20" s="388">
        <v>117.28085867620752</v>
      </c>
      <c r="J20" s="388">
        <v>126.08228980322002</v>
      </c>
      <c r="K20" s="388">
        <v>134.52593917710198</v>
      </c>
      <c r="L20" s="388">
        <v>139.42754919499106</v>
      </c>
      <c r="M20" s="388">
        <v>143.97137745974956</v>
      </c>
      <c r="N20" s="388">
        <v>149.0161001788909</v>
      </c>
    </row>
    <row r="21" spans="1:14" ht="11.25">
      <c r="A21" s="370" t="s">
        <v>443</v>
      </c>
      <c r="B21" s="388">
        <v>97.0909090909091</v>
      </c>
      <c r="C21" s="388">
        <v>95.63636363636364</v>
      </c>
      <c r="D21" s="388">
        <v>100.72727272727273</v>
      </c>
      <c r="E21" s="388">
        <v>102.54545454545453</v>
      </c>
      <c r="F21" s="388">
        <v>104</v>
      </c>
      <c r="G21" s="388">
        <v>100</v>
      </c>
      <c r="H21" s="388">
        <v>104</v>
      </c>
      <c r="I21" s="388">
        <v>102.18181818181817</v>
      </c>
      <c r="J21" s="388">
        <v>100.36363636363636</v>
      </c>
      <c r="K21" s="388">
        <v>98.54545454545455</v>
      </c>
      <c r="L21" s="388">
        <v>96.72727272727273</v>
      </c>
      <c r="M21" s="388">
        <v>94.18181818181817</v>
      </c>
      <c r="N21" s="388">
        <v>93.0909090909091</v>
      </c>
    </row>
    <row r="22" spans="1:14" ht="1.5" customHeight="1">
      <c r="A22" s="370"/>
      <c r="B22" s="388"/>
      <c r="C22" s="388"/>
      <c r="D22" s="388"/>
      <c r="E22" s="388"/>
      <c r="F22" s="388"/>
      <c r="G22" s="388"/>
      <c r="H22" s="388"/>
      <c r="I22" s="388"/>
      <c r="J22" s="388"/>
      <c r="K22" s="388"/>
      <c r="L22" s="388"/>
      <c r="M22" s="388"/>
      <c r="N22" s="388"/>
    </row>
    <row r="23" spans="1:14" ht="1.5" customHeight="1">
      <c r="A23" s="441"/>
      <c r="B23" s="396"/>
      <c r="C23" s="396"/>
      <c r="D23" s="396"/>
      <c r="E23" s="396"/>
      <c r="F23" s="396"/>
      <c r="G23" s="396"/>
      <c r="H23" s="396"/>
      <c r="I23" s="396"/>
      <c r="J23" s="396"/>
      <c r="K23" s="396"/>
      <c r="L23" s="396"/>
      <c r="M23" s="396"/>
      <c r="N23" s="396"/>
    </row>
    <row r="24" spans="1:14" ht="11.25">
      <c r="A24" s="397" t="s">
        <v>429</v>
      </c>
      <c r="B24" s="386">
        <v>85.73700954400849</v>
      </c>
      <c r="C24" s="386">
        <v>83.7221633085896</v>
      </c>
      <c r="D24" s="386">
        <v>82.34358430540827</v>
      </c>
      <c r="E24" s="386">
        <v>89.13043478260869</v>
      </c>
      <c r="F24" s="386">
        <v>93.74337221633085</v>
      </c>
      <c r="G24" s="386">
        <v>100</v>
      </c>
      <c r="H24" s="386">
        <v>106.09756097560977</v>
      </c>
      <c r="I24" s="386">
        <v>113.52067868504771</v>
      </c>
      <c r="J24" s="386">
        <v>120.6256627783669</v>
      </c>
      <c r="K24" s="386">
        <v>129.63944856839873</v>
      </c>
      <c r="L24" s="386">
        <v>136.00212089077414</v>
      </c>
      <c r="M24" s="386">
        <v>143.8494167550371</v>
      </c>
      <c r="N24" s="386">
        <v>149.36373276776246</v>
      </c>
    </row>
    <row r="25" spans="1:14" ht="11.25">
      <c r="A25" s="397" t="s">
        <v>430</v>
      </c>
      <c r="B25" s="386">
        <v>78.24467860014389</v>
      </c>
      <c r="C25" s="386">
        <v>78.90482840336846</v>
      </c>
      <c r="D25" s="386">
        <v>81.43540264906267</v>
      </c>
      <c r="E25" s="386">
        <v>86.3272819601371</v>
      </c>
      <c r="F25" s="386">
        <v>92.33633786128391</v>
      </c>
      <c r="G25" s="386">
        <v>100</v>
      </c>
      <c r="H25" s="386">
        <v>109.09398671236934</v>
      </c>
      <c r="I25" s="386">
        <v>116.52067199864584</v>
      </c>
      <c r="J25" s="386">
        <v>124.12085819474419</v>
      </c>
      <c r="K25" s="386">
        <v>132.78320849731284</v>
      </c>
      <c r="L25" s="386">
        <v>140.12525919343236</v>
      </c>
      <c r="M25" s="386">
        <v>147.67889636494436</v>
      </c>
      <c r="N25" s="386">
        <v>158.11010960179425</v>
      </c>
    </row>
    <row r="26" spans="1:14" ht="11.25">
      <c r="A26" s="397" t="s">
        <v>431</v>
      </c>
      <c r="B26" s="386">
        <v>67.86839341967098</v>
      </c>
      <c r="C26" s="386">
        <v>70.3885194259713</v>
      </c>
      <c r="D26" s="386">
        <v>73.36366818340917</v>
      </c>
      <c r="E26" s="386">
        <v>79.45397269863493</v>
      </c>
      <c r="F26" s="386">
        <v>89.09695484774238</v>
      </c>
      <c r="G26" s="386">
        <v>100</v>
      </c>
      <c r="H26" s="386">
        <v>111.46307315365769</v>
      </c>
      <c r="I26" s="386">
        <v>118.6734336716836</v>
      </c>
      <c r="J26" s="386">
        <v>125.16625831291563</v>
      </c>
      <c r="K26" s="386">
        <v>133.0066503325166</v>
      </c>
      <c r="L26" s="386">
        <v>138.6944347217361</v>
      </c>
      <c r="M26" s="386">
        <v>144.99474973748687</v>
      </c>
      <c r="N26" s="386">
        <v>155.88029401470072</v>
      </c>
    </row>
    <row r="27" spans="1:14" ht="11.25">
      <c r="A27" s="442" t="s">
        <v>432</v>
      </c>
      <c r="B27" s="388">
        <v>82.23114956736713</v>
      </c>
      <c r="C27" s="388">
        <v>82.23114956736713</v>
      </c>
      <c r="D27" s="388">
        <v>82.91100123609394</v>
      </c>
      <c r="E27" s="388">
        <v>85.0123609394314</v>
      </c>
      <c r="F27" s="388">
        <v>88.10259579728059</v>
      </c>
      <c r="G27" s="388">
        <v>100</v>
      </c>
      <c r="H27" s="388">
        <v>109.57972805933251</v>
      </c>
      <c r="I27" s="388">
        <v>112.7317676143387</v>
      </c>
      <c r="J27" s="388">
        <v>114.6477132262052</v>
      </c>
      <c r="K27" s="388">
        <v>118.1087762669963</v>
      </c>
      <c r="L27" s="388">
        <v>120.02472187886279</v>
      </c>
      <c r="M27" s="388">
        <v>122.46600741656366</v>
      </c>
      <c r="N27" s="388">
        <v>127.19406674907292</v>
      </c>
    </row>
    <row r="28" spans="1:14" ht="11.25">
      <c r="A28" s="369" t="s">
        <v>433</v>
      </c>
      <c r="B28" s="388">
        <v>89.5505617977528</v>
      </c>
      <c r="C28" s="388">
        <v>90.4494382022472</v>
      </c>
      <c r="D28" s="388">
        <v>83.70786516853933</v>
      </c>
      <c r="E28" s="388">
        <v>86.17977528089888</v>
      </c>
      <c r="F28" s="388">
        <v>92.24719101123596</v>
      </c>
      <c r="G28" s="388">
        <v>100</v>
      </c>
      <c r="H28" s="388">
        <v>109.21348314606743</v>
      </c>
      <c r="I28" s="388">
        <v>118.42696629213482</v>
      </c>
      <c r="J28" s="388">
        <v>125.3932584269663</v>
      </c>
      <c r="K28" s="388">
        <v>133.3707865168539</v>
      </c>
      <c r="L28" s="388">
        <v>139.77528089887642</v>
      </c>
      <c r="M28" s="388">
        <v>147.97752808988764</v>
      </c>
      <c r="N28" s="388">
        <v>159.66292134831463</v>
      </c>
    </row>
    <row r="29" spans="1:14" ht="11.25">
      <c r="A29" s="441" t="s">
        <v>446</v>
      </c>
      <c r="B29" s="388">
        <v>26.448362720403022</v>
      </c>
      <c r="C29" s="388">
        <v>35.012594458438286</v>
      </c>
      <c r="D29" s="388">
        <v>48.11083123425693</v>
      </c>
      <c r="E29" s="388">
        <v>64.35768261964736</v>
      </c>
      <c r="F29" s="388">
        <v>89.35768261964736</v>
      </c>
      <c r="G29" s="388">
        <v>100</v>
      </c>
      <c r="H29" s="388">
        <v>116.5617128463476</v>
      </c>
      <c r="I29" s="388">
        <v>130.91939546599497</v>
      </c>
      <c r="J29" s="388">
        <v>146.4735516372796</v>
      </c>
      <c r="K29" s="388">
        <v>163.1612090680101</v>
      </c>
      <c r="L29" s="388">
        <v>176.13350125944584</v>
      </c>
      <c r="M29" s="388">
        <v>189.23173803526447</v>
      </c>
      <c r="N29" s="388">
        <v>212.21662468513856</v>
      </c>
    </row>
    <row r="30" spans="1:14" ht="22.5">
      <c r="A30" s="443" t="s">
        <v>447</v>
      </c>
      <c r="B30" s="386">
        <v>89.36172060944043</v>
      </c>
      <c r="C30" s="386">
        <v>90.3076735984434</v>
      </c>
      <c r="D30" s="386">
        <v>91.28316047323709</v>
      </c>
      <c r="E30" s="386">
        <v>93.8977780094161</v>
      </c>
      <c r="F30" s="386">
        <v>96.45680234881256</v>
      </c>
      <c r="G30" s="386">
        <v>100</v>
      </c>
      <c r="H30" s="386">
        <v>104.7184725769184</v>
      </c>
      <c r="I30" s="386">
        <v>108.76287764284847</v>
      </c>
      <c r="J30" s="386">
        <v>112.50238877017425</v>
      </c>
      <c r="K30" s="386">
        <v>116.6614548044683</v>
      </c>
      <c r="L30" s="386">
        <v>120.31062698702246</v>
      </c>
      <c r="M30" s="386">
        <v>123.697468772259</v>
      </c>
      <c r="N30" s="386">
        <v>128.5557929848335</v>
      </c>
    </row>
  </sheetData>
  <sheetProtection/>
  <mergeCells count="1">
    <mergeCell ref="A5:N5"/>
  </mergeCells>
  <printOptions horizontalCentered="1" verticalCentered="1"/>
  <pageMargins left="0.1968503937007874" right="0.1968503937007874" top="0.5905511811023623" bottom="0.5905511811023623" header="0.5118110236220472" footer="0.5118110236220472"/>
  <pageSetup horizontalDpi="600" verticalDpi="600" orientation="landscape" paperSize="9" r:id="rId1"/>
</worksheet>
</file>

<file path=xl/worksheets/sheet55.xml><?xml version="1.0" encoding="utf-8"?>
<worksheet xmlns="http://schemas.openxmlformats.org/spreadsheetml/2006/main" xmlns:r="http://schemas.openxmlformats.org/officeDocument/2006/relationships">
  <dimension ref="A1:N33"/>
  <sheetViews>
    <sheetView showGridLines="0" zoomScalePageLayoutView="0" workbookViewId="0" topLeftCell="A1">
      <selection activeCell="A1" sqref="A1"/>
    </sheetView>
  </sheetViews>
  <sheetFormatPr defaultColWidth="8.00390625" defaultRowHeight="12.75"/>
  <cols>
    <col min="1" max="1" width="42.8515625" style="364" customWidth="1"/>
    <col min="2" max="14" width="6.8515625" style="364" customWidth="1"/>
    <col min="15" max="16384" width="8.00390625" style="364" customWidth="1"/>
  </cols>
  <sheetData>
    <row r="1" ht="11.25">
      <c r="A1" s="363" t="s">
        <v>452</v>
      </c>
    </row>
    <row r="2" ht="11.25">
      <c r="A2" s="363" t="s">
        <v>415</v>
      </c>
    </row>
    <row r="4" spans="1:14" ht="11.25">
      <c r="A4" s="646" t="s">
        <v>416</v>
      </c>
      <c r="B4" s="646"/>
      <c r="C4" s="646"/>
      <c r="D4" s="646"/>
      <c r="E4" s="646"/>
      <c r="F4" s="646"/>
      <c r="G4" s="646"/>
      <c r="H4" s="646"/>
      <c r="I4" s="646"/>
      <c r="J4" s="646"/>
      <c r="K4" s="646"/>
      <c r="L4" s="646"/>
      <c r="M4" s="646"/>
      <c r="N4" s="647"/>
    </row>
    <row r="5" spans="1:14" ht="19.5" customHeight="1">
      <c r="A5" s="447"/>
      <c r="B5" s="366">
        <v>1995</v>
      </c>
      <c r="C5" s="366">
        <v>1996</v>
      </c>
      <c r="D5" s="366">
        <v>1997</v>
      </c>
      <c r="E5" s="366">
        <v>1998</v>
      </c>
      <c r="F5" s="366">
        <v>1999</v>
      </c>
      <c r="G5" s="366">
        <v>2000</v>
      </c>
      <c r="H5" s="366">
        <v>2001</v>
      </c>
      <c r="I5" s="366">
        <v>2002</v>
      </c>
      <c r="J5" s="366">
        <v>2003</v>
      </c>
      <c r="K5" s="366">
        <v>2004</v>
      </c>
      <c r="L5" s="366">
        <v>2005</v>
      </c>
      <c r="M5" s="366">
        <v>2006</v>
      </c>
      <c r="N5" s="366">
        <v>2007</v>
      </c>
    </row>
    <row r="6" spans="1:14" s="363" customFormat="1" ht="24.75" customHeight="1">
      <c r="A6" s="376" t="s">
        <v>453</v>
      </c>
      <c r="B6" s="368">
        <v>98031.82925150217</v>
      </c>
      <c r="C6" s="368">
        <v>100417.5826518951</v>
      </c>
      <c r="D6" s="368">
        <v>102207.5934676537</v>
      </c>
      <c r="E6" s="368">
        <v>105926.00200237945</v>
      </c>
      <c r="F6" s="368">
        <v>109833.79332509029</v>
      </c>
      <c r="G6" s="368">
        <v>115120.92517206882</v>
      </c>
      <c r="H6" s="368">
        <v>121729.88241249864</v>
      </c>
      <c r="I6" s="368">
        <v>129547.54715443308</v>
      </c>
      <c r="J6" s="368">
        <v>137883.31367846412</v>
      </c>
      <c r="K6" s="368">
        <v>144863.0155159635</v>
      </c>
      <c r="L6" s="368">
        <v>151208.39267220916</v>
      </c>
      <c r="M6" s="368">
        <v>156520.92608767227</v>
      </c>
      <c r="N6" s="368">
        <v>163839.61985660216</v>
      </c>
    </row>
    <row r="7" spans="1:14" ht="19.5" customHeight="1">
      <c r="A7" s="370" t="s">
        <v>454</v>
      </c>
      <c r="B7" s="369">
        <v>75857.04516505143</v>
      </c>
      <c r="C7" s="369">
        <v>77753.24818133317</v>
      </c>
      <c r="D7" s="369">
        <v>78754.44227041608</v>
      </c>
      <c r="E7" s="369">
        <v>80937.1829721664</v>
      </c>
      <c r="F7" s="369">
        <v>82871.09953979038</v>
      </c>
      <c r="G7" s="369">
        <v>85776.9002343906</v>
      </c>
      <c r="H7" s="369">
        <v>89791.62097478677</v>
      </c>
      <c r="I7" s="369">
        <v>95688.86296531669</v>
      </c>
      <c r="J7" s="369">
        <v>101908.31621819788</v>
      </c>
      <c r="K7" s="369">
        <v>106673.00608112027</v>
      </c>
      <c r="L7" s="369">
        <v>111310.58657765905</v>
      </c>
      <c r="M7" s="369">
        <v>115749.80400741771</v>
      </c>
      <c r="N7" s="369">
        <v>120955.98682402186</v>
      </c>
    </row>
    <row r="8" spans="1:14" ht="19.5" customHeight="1">
      <c r="A8" s="370" t="s">
        <v>455</v>
      </c>
      <c r="B8" s="369">
        <v>47624.74739358557</v>
      </c>
      <c r="C8" s="369">
        <v>48989.8452299384</v>
      </c>
      <c r="D8" s="369">
        <v>49550.78912944874</v>
      </c>
      <c r="E8" s="369">
        <v>50575.526957910944</v>
      </c>
      <c r="F8" s="369">
        <v>51312.58163543236</v>
      </c>
      <c r="G8" s="369">
        <v>52668.60018936722</v>
      </c>
      <c r="H8" s="369">
        <v>54763.08824360433</v>
      </c>
      <c r="I8" s="369">
        <v>58024.035041046795</v>
      </c>
      <c r="J8" s="369">
        <v>61501.71920410983</v>
      </c>
      <c r="K8" s="369">
        <v>64390.10147311809</v>
      </c>
      <c r="L8" s="369">
        <v>67579.83046959795</v>
      </c>
      <c r="M8" s="369">
        <v>69940.99122226614</v>
      </c>
      <c r="N8" s="369">
        <v>72653.97589954859</v>
      </c>
    </row>
    <row r="9" spans="1:14" ht="19.5" customHeight="1">
      <c r="A9" s="370" t="s">
        <v>456</v>
      </c>
      <c r="B9" s="369">
        <v>35466.87403977159</v>
      </c>
      <c r="C9" s="369">
        <v>36514.334003943484</v>
      </c>
      <c r="D9" s="369">
        <v>36864.36791378654</v>
      </c>
      <c r="E9" s="369">
        <v>38517.5259684919</v>
      </c>
      <c r="F9" s="369">
        <v>39579.17693922802</v>
      </c>
      <c r="G9" s="369">
        <v>40802.36039143326</v>
      </c>
      <c r="H9" s="369">
        <v>42566.75894513711</v>
      </c>
      <c r="I9" s="369">
        <v>45095.312629074644</v>
      </c>
      <c r="J9" s="369">
        <v>47850.50370317333</v>
      </c>
      <c r="K9" s="369">
        <v>50102.61416262667</v>
      </c>
      <c r="L9" s="369">
        <v>52431.205531600004</v>
      </c>
      <c r="M9" s="369">
        <v>54234.5242684</v>
      </c>
      <c r="N9" s="369">
        <v>56352.494253473684</v>
      </c>
    </row>
    <row r="10" spans="1:14" ht="19.5" customHeight="1">
      <c r="A10" s="370" t="s">
        <v>457</v>
      </c>
      <c r="B10" s="369">
        <v>12157.873353813975</v>
      </c>
      <c r="C10" s="369">
        <v>12475.511225994918</v>
      </c>
      <c r="D10" s="369">
        <v>12686.421215662203</v>
      </c>
      <c r="E10" s="369">
        <v>12058.000989419044</v>
      </c>
      <c r="F10" s="369">
        <v>11733.404696204347</v>
      </c>
      <c r="G10" s="369">
        <v>11866.239797933955</v>
      </c>
      <c r="H10" s="369">
        <v>12196.329298467219</v>
      </c>
      <c r="I10" s="369">
        <v>12928.72241197215</v>
      </c>
      <c r="J10" s="369">
        <v>13651.215500936505</v>
      </c>
      <c r="K10" s="369">
        <v>14287.487310491422</v>
      </c>
      <c r="L10" s="369">
        <v>15148.624937997945</v>
      </c>
      <c r="M10" s="369">
        <v>15706.466953866144</v>
      </c>
      <c r="N10" s="369">
        <v>16301.481646074899</v>
      </c>
    </row>
    <row r="11" spans="1:14" ht="3" customHeight="1">
      <c r="A11" s="448"/>
      <c r="B11" s="369"/>
      <c r="C11" s="369"/>
      <c r="D11" s="369"/>
      <c r="E11" s="369"/>
      <c r="F11" s="369"/>
      <c r="G11" s="369"/>
      <c r="H11" s="369"/>
      <c r="I11" s="369"/>
      <c r="J11" s="369"/>
      <c r="K11" s="369"/>
      <c r="L11" s="369"/>
      <c r="M11" s="369"/>
      <c r="N11" s="369"/>
    </row>
    <row r="12" spans="1:14" ht="3" customHeight="1">
      <c r="A12" s="370"/>
      <c r="B12" s="369"/>
      <c r="C12" s="369"/>
      <c r="D12" s="369"/>
      <c r="E12" s="369"/>
      <c r="F12" s="369"/>
      <c r="G12" s="369"/>
      <c r="H12" s="369"/>
      <c r="I12" s="369"/>
      <c r="J12" s="369"/>
      <c r="K12" s="369"/>
      <c r="L12" s="369"/>
      <c r="M12" s="369"/>
      <c r="N12" s="369"/>
    </row>
    <row r="13" spans="1:14" ht="3" customHeight="1">
      <c r="A13" s="370"/>
      <c r="B13" s="369"/>
      <c r="C13" s="369"/>
      <c r="D13" s="369"/>
      <c r="E13" s="369"/>
      <c r="F13" s="369"/>
      <c r="G13" s="369"/>
      <c r="H13" s="369"/>
      <c r="I13" s="369"/>
      <c r="J13" s="369"/>
      <c r="K13" s="369"/>
      <c r="L13" s="369"/>
      <c r="M13" s="369"/>
      <c r="N13" s="369"/>
    </row>
    <row r="14" spans="1:14" ht="3" customHeight="1" hidden="1">
      <c r="A14" s="370"/>
      <c r="B14" s="369"/>
      <c r="C14" s="369"/>
      <c r="D14" s="369"/>
      <c r="E14" s="369"/>
      <c r="F14" s="369"/>
      <c r="G14" s="369"/>
      <c r="H14" s="369"/>
      <c r="I14" s="369"/>
      <c r="J14" s="369"/>
      <c r="K14" s="369"/>
      <c r="L14" s="369"/>
      <c r="M14" s="369"/>
      <c r="N14" s="369"/>
    </row>
    <row r="15" spans="1:14" ht="19.5" customHeight="1">
      <c r="A15" s="370" t="s">
        <v>458</v>
      </c>
      <c r="B15" s="369">
        <v>26756.382896196203</v>
      </c>
      <c r="C15" s="369">
        <v>27299.111893792353</v>
      </c>
      <c r="D15" s="369">
        <v>27729.59807652444</v>
      </c>
      <c r="E15" s="369">
        <v>28754.004538756937</v>
      </c>
      <c r="F15" s="369">
        <v>29818.301549784686</v>
      </c>
      <c r="G15" s="369">
        <v>31222.715288058513</v>
      </c>
      <c r="H15" s="369">
        <v>32961.15311079615</v>
      </c>
      <c r="I15" s="369">
        <v>35406.58408314957</v>
      </c>
      <c r="J15" s="369">
        <v>37963.11781566069</v>
      </c>
      <c r="K15" s="369">
        <v>39643.28798989398</v>
      </c>
      <c r="L15" s="369">
        <v>40907.66896188955</v>
      </c>
      <c r="M15" s="369">
        <v>42727.215465176596</v>
      </c>
      <c r="N15" s="369">
        <v>45062.455000642614</v>
      </c>
    </row>
    <row r="16" spans="1:14" ht="19.5" customHeight="1">
      <c r="A16" s="370" t="s">
        <v>459</v>
      </c>
      <c r="B16" s="369">
        <v>1475.9148752696685</v>
      </c>
      <c r="C16" s="369">
        <v>1464.291057602418</v>
      </c>
      <c r="D16" s="369">
        <v>1474.0550644429084</v>
      </c>
      <c r="E16" s="369">
        <v>1607.651475498506</v>
      </c>
      <c r="F16" s="369">
        <v>1740.216354573328</v>
      </c>
      <c r="G16" s="369">
        <v>1885.584756964871</v>
      </c>
      <c r="H16" s="369">
        <v>2067.379620386284</v>
      </c>
      <c r="I16" s="369">
        <v>2258.243841120315</v>
      </c>
      <c r="J16" s="369">
        <v>2443.4791984273656</v>
      </c>
      <c r="K16" s="369">
        <v>2639.616618108198</v>
      </c>
      <c r="L16" s="369">
        <v>2823.087146171551</v>
      </c>
      <c r="M16" s="369">
        <v>3081.5973199749887</v>
      </c>
      <c r="N16" s="369">
        <v>3239.5559238306596</v>
      </c>
    </row>
    <row r="17" spans="1:14" ht="19.5" customHeight="1">
      <c r="A17" s="370" t="s">
        <v>460</v>
      </c>
      <c r="B17" s="369">
        <v>18453.98099190087</v>
      </c>
      <c r="C17" s="369">
        <v>18739.456460333586</v>
      </c>
      <c r="D17" s="369">
        <v>19360.282237798736</v>
      </c>
      <c r="E17" s="369">
        <v>20522.482011773664</v>
      </c>
      <c r="F17" s="369">
        <v>21907.682706608437</v>
      </c>
      <c r="G17" s="369">
        <v>23630.56212142321</v>
      </c>
      <c r="H17" s="369">
        <v>25502.117463128307</v>
      </c>
      <c r="I17" s="369">
        <v>26927.94465884419</v>
      </c>
      <c r="J17" s="369">
        <v>28555.29639738974</v>
      </c>
      <c r="K17" s="369">
        <v>30187.51435069213</v>
      </c>
      <c r="L17" s="369">
        <v>31465.69605364985</v>
      </c>
      <c r="M17" s="369">
        <v>31941.88264159108</v>
      </c>
      <c r="N17" s="369">
        <v>33350.51367209753</v>
      </c>
    </row>
    <row r="18" spans="1:14" ht="19.5" customHeight="1">
      <c r="A18" s="441" t="s">
        <v>461</v>
      </c>
      <c r="B18" s="374">
        <v>3720.8030945498695</v>
      </c>
      <c r="C18" s="374">
        <v>3924.878010228356</v>
      </c>
      <c r="D18" s="374">
        <v>4092.868959438888</v>
      </c>
      <c r="E18" s="374">
        <v>4466.33701843938</v>
      </c>
      <c r="F18" s="374">
        <v>5055.0110786914765</v>
      </c>
      <c r="G18" s="374">
        <v>5713.4628162550125</v>
      </c>
      <c r="H18" s="374">
        <v>6436.143974583572</v>
      </c>
      <c r="I18" s="374">
        <v>6930.739530272203</v>
      </c>
      <c r="J18" s="374">
        <v>7419.70106287649</v>
      </c>
      <c r="K18" s="374">
        <v>8002.495084151093</v>
      </c>
      <c r="L18" s="374">
        <v>8432.11004090026</v>
      </c>
      <c r="M18" s="374">
        <v>8829.239438663457</v>
      </c>
      <c r="N18" s="374">
        <v>9533.119360482777</v>
      </c>
    </row>
    <row r="19" spans="1:14" s="363" customFormat="1" ht="19.5" customHeight="1">
      <c r="A19" s="376" t="s">
        <v>462</v>
      </c>
      <c r="B19" s="449">
        <v>2270.35518540657</v>
      </c>
      <c r="C19" s="449">
        <v>2381.4736194048787</v>
      </c>
      <c r="D19" s="449">
        <v>2476.4482417989166</v>
      </c>
      <c r="E19" s="449">
        <v>2594.6456521395653</v>
      </c>
      <c r="F19" s="449">
        <v>2719.6780120952167</v>
      </c>
      <c r="G19" s="449">
        <v>2931.3547200162902</v>
      </c>
      <c r="H19" s="449">
        <v>3096.4947951134345</v>
      </c>
      <c r="I19" s="449">
        <v>3416.919486771344</v>
      </c>
      <c r="J19" s="449">
        <v>3732.79472075</v>
      </c>
      <c r="K19" s="449">
        <v>4118.15785411</v>
      </c>
      <c r="L19" s="449">
        <v>4729.168936350072</v>
      </c>
      <c r="M19" s="449">
        <v>5200.22126832</v>
      </c>
      <c r="N19" s="449">
        <v>5650.73273323488</v>
      </c>
    </row>
    <row r="20" spans="1:14" s="363" customFormat="1" ht="19.5" customHeight="1">
      <c r="A20" s="397" t="s">
        <v>463</v>
      </c>
      <c r="B20" s="375">
        <v>6650.5883769820275</v>
      </c>
      <c r="C20" s="375">
        <v>6694.03634689469</v>
      </c>
      <c r="D20" s="375">
        <v>6649.063886809654</v>
      </c>
      <c r="E20" s="375">
        <v>7065.402152885022</v>
      </c>
      <c r="F20" s="375">
        <v>7486.716590543937</v>
      </c>
      <c r="G20" s="375">
        <v>8162.228915217503</v>
      </c>
      <c r="H20" s="375">
        <v>8762.968782139498</v>
      </c>
      <c r="I20" s="375">
        <v>9617.127658193407</v>
      </c>
      <c r="J20" s="375">
        <v>10416.318177444622</v>
      </c>
      <c r="K20" s="375">
        <v>10458.589270846043</v>
      </c>
      <c r="L20" s="375">
        <v>10342.51649029747</v>
      </c>
      <c r="M20" s="375">
        <v>10400.16946129508</v>
      </c>
      <c r="N20" s="375">
        <v>10712.219275647885</v>
      </c>
    </row>
    <row r="21" spans="1:14" s="363" customFormat="1" ht="22.5">
      <c r="A21" s="443" t="s">
        <v>545</v>
      </c>
      <c r="B21" s="375">
        <v>1464.7346296296294</v>
      </c>
      <c r="C21" s="375">
        <v>1414.9475925925924</v>
      </c>
      <c r="D21" s="375">
        <v>1480.6664814814812</v>
      </c>
      <c r="E21" s="375">
        <v>1542.4024074074073</v>
      </c>
      <c r="F21" s="375">
        <v>1616.0872222222222</v>
      </c>
      <c r="G21" s="375">
        <v>1613.1</v>
      </c>
      <c r="H21" s="375">
        <v>1647.9</v>
      </c>
      <c r="I21" s="375">
        <v>1718.6</v>
      </c>
      <c r="J21" s="375">
        <v>1783.260086714054</v>
      </c>
      <c r="K21" s="375">
        <v>1957.4462579</v>
      </c>
      <c r="L21" s="375">
        <v>2113.2767389600003</v>
      </c>
      <c r="M21" s="375">
        <v>1997.12158911</v>
      </c>
      <c r="N21" s="375">
        <v>2006.8400415844083</v>
      </c>
    </row>
    <row r="22" spans="1:14" ht="20.25" customHeight="1">
      <c r="A22" s="397" t="s">
        <v>464</v>
      </c>
      <c r="B22" s="375">
        <v>108417.5074435204</v>
      </c>
      <c r="C22" s="375">
        <v>110908.04021078727</v>
      </c>
      <c r="D22" s="375">
        <v>112813.77207774376</v>
      </c>
      <c r="E22" s="375">
        <v>117128.45221481145</v>
      </c>
      <c r="F22" s="375">
        <v>121656.27514995166</v>
      </c>
      <c r="G22" s="375">
        <v>127827.60880730262</v>
      </c>
      <c r="H22" s="375">
        <v>135237.24598975157</v>
      </c>
      <c r="I22" s="375">
        <v>144300.19429939784</v>
      </c>
      <c r="J22" s="375">
        <v>153815.68666337282</v>
      </c>
      <c r="K22" s="375">
        <v>161397.20889881955</v>
      </c>
      <c r="L22" s="375">
        <v>168393.3548378167</v>
      </c>
      <c r="M22" s="375">
        <v>174118.43840639733</v>
      </c>
      <c r="N22" s="375">
        <v>182209.41190706936</v>
      </c>
    </row>
    <row r="23" spans="1:14" ht="19.5" customHeight="1">
      <c r="A23" s="442" t="s">
        <v>465</v>
      </c>
      <c r="B23" s="377">
        <v>1973.988720712447</v>
      </c>
      <c r="C23" s="377">
        <v>2049.4892360920644</v>
      </c>
      <c r="D23" s="377">
        <v>2093.6196203532118</v>
      </c>
      <c r="E23" s="377">
        <v>2178.679231130265</v>
      </c>
      <c r="F23" s="377">
        <v>2246.0740374717184</v>
      </c>
      <c r="G23" s="377">
        <v>2316.1201267360384</v>
      </c>
      <c r="H23" s="377">
        <v>2402.5494252593635</v>
      </c>
      <c r="I23" s="377">
        <v>2510.970032239209</v>
      </c>
      <c r="J23" s="377">
        <v>2659.773389980747</v>
      </c>
      <c r="K23" s="377">
        <v>2798.4626006609365</v>
      </c>
      <c r="L23" s="377">
        <v>2960.1459777772457</v>
      </c>
      <c r="M23" s="377">
        <v>3118.2893813363175</v>
      </c>
      <c r="N23" s="377">
        <v>3301.287402296437</v>
      </c>
    </row>
    <row r="24" spans="1:14" ht="19.5" customHeight="1">
      <c r="A24" s="370" t="s">
        <v>466</v>
      </c>
      <c r="B24" s="369">
        <v>1702.2947915058155</v>
      </c>
      <c r="C24" s="369">
        <v>1757.9931214598591</v>
      </c>
      <c r="D24" s="369">
        <v>1785.4933551990493</v>
      </c>
      <c r="E24" s="369">
        <v>1842.051955414809</v>
      </c>
      <c r="F24" s="369">
        <v>1887.2526435101383</v>
      </c>
      <c r="G24" s="369">
        <v>1946.6328097467442</v>
      </c>
      <c r="H24" s="369">
        <v>2019.2372130577264</v>
      </c>
      <c r="I24" s="369">
        <v>2121.0958194909326</v>
      </c>
      <c r="J24" s="369">
        <v>2231.9891381314287</v>
      </c>
      <c r="K24" s="369">
        <v>2342.8556057959104</v>
      </c>
      <c r="L24" s="369">
        <v>2408.5228909676016</v>
      </c>
      <c r="M24" s="369">
        <v>2520.1106862432734</v>
      </c>
      <c r="N24" s="369">
        <v>2675.5395565405374</v>
      </c>
    </row>
    <row r="25" spans="1:14" s="451" customFormat="1" ht="19.5" customHeight="1">
      <c r="A25" s="450" t="s">
        <v>467</v>
      </c>
      <c r="B25" s="450">
        <v>271.6939292066314</v>
      </c>
      <c r="C25" s="450">
        <v>291.4961146322053</v>
      </c>
      <c r="D25" s="450">
        <v>308.1262651541623</v>
      </c>
      <c r="E25" s="450">
        <v>336.6272757154563</v>
      </c>
      <c r="F25" s="450">
        <v>358.8213939615802</v>
      </c>
      <c r="G25" s="450">
        <v>369.48731698929413</v>
      </c>
      <c r="H25" s="450">
        <v>383.31221220163695</v>
      </c>
      <c r="I25" s="450">
        <v>389.87421274827653</v>
      </c>
      <c r="J25" s="450">
        <v>427.7842518493187</v>
      </c>
      <c r="K25" s="450">
        <v>455.606994865026</v>
      </c>
      <c r="L25" s="450">
        <v>551.623086809644</v>
      </c>
      <c r="M25" s="450">
        <v>598.1786950930441</v>
      </c>
      <c r="N25" s="450">
        <v>625.7478457558998</v>
      </c>
    </row>
    <row r="26" spans="1:14" ht="15.75" customHeight="1">
      <c r="A26" s="452" t="s">
        <v>468</v>
      </c>
      <c r="B26" s="374">
        <v>1481.5880072778427</v>
      </c>
      <c r="C26" s="374">
        <v>1510.6930187901996</v>
      </c>
      <c r="D26" s="374">
        <v>1556.5951500219694</v>
      </c>
      <c r="E26" s="374">
        <v>1626.9357174984352</v>
      </c>
      <c r="F26" s="374">
        <v>1692.1084671458157</v>
      </c>
      <c r="G26" s="374">
        <v>1778.6144092012555</v>
      </c>
      <c r="H26" s="374">
        <v>1822.9923820206695</v>
      </c>
      <c r="I26" s="374">
        <v>2232.915544828474</v>
      </c>
      <c r="J26" s="374">
        <v>2361.3744385999435</v>
      </c>
      <c r="K26" s="374">
        <v>2082.882449420836</v>
      </c>
      <c r="L26" s="374">
        <v>2272.6212165699735</v>
      </c>
      <c r="M26" s="374">
        <v>2613.1227251683354</v>
      </c>
      <c r="N26" s="374">
        <v>2435.8354159526175</v>
      </c>
    </row>
    <row r="27" spans="1:14" ht="18" customHeight="1">
      <c r="A27" s="397" t="s">
        <v>469</v>
      </c>
      <c r="B27" s="375">
        <v>3455.57672799029</v>
      </c>
      <c r="C27" s="375">
        <v>3560.182254882264</v>
      </c>
      <c r="D27" s="375">
        <v>3650.214770375181</v>
      </c>
      <c r="E27" s="375">
        <v>3805.6149486287004</v>
      </c>
      <c r="F27" s="375">
        <v>3938.182504617534</v>
      </c>
      <c r="G27" s="375">
        <v>4094.734535937294</v>
      </c>
      <c r="H27" s="375">
        <v>4225.541807280033</v>
      </c>
      <c r="I27" s="375">
        <v>4743.885577067684</v>
      </c>
      <c r="J27" s="375">
        <v>5021.147828580691</v>
      </c>
      <c r="K27" s="375">
        <v>4881.345050081773</v>
      </c>
      <c r="L27" s="375">
        <v>5232.76719434722</v>
      </c>
      <c r="M27" s="375">
        <v>5731.412106504653</v>
      </c>
      <c r="N27" s="375">
        <v>5737.122818249054</v>
      </c>
    </row>
    <row r="28" spans="1:14" ht="21" customHeight="1">
      <c r="A28" s="453" t="s">
        <v>470</v>
      </c>
      <c r="B28" s="454">
        <v>4091.5098457429012</v>
      </c>
      <c r="C28" s="454">
        <v>4125.19954357061</v>
      </c>
      <c r="D28" s="454">
        <v>4120.895165843664</v>
      </c>
      <c r="E28" s="454">
        <v>4246.008431564746</v>
      </c>
      <c r="F28" s="454">
        <v>4981.143978222906</v>
      </c>
      <c r="G28" s="454">
        <v>5422</v>
      </c>
      <c r="H28" s="454">
        <v>5761</v>
      </c>
      <c r="I28" s="454">
        <v>6275.34204360636</v>
      </c>
      <c r="J28" s="454">
        <v>6475</v>
      </c>
      <c r="K28" s="454">
        <v>6610.267627691256</v>
      </c>
      <c r="L28" s="454">
        <v>6620.900937901897</v>
      </c>
      <c r="M28" s="454">
        <v>6876.658543662019</v>
      </c>
      <c r="N28" s="454">
        <v>7003.163746494722</v>
      </c>
    </row>
    <row r="29" spans="1:14" ht="19.5" customHeight="1">
      <c r="A29" s="447" t="s">
        <v>471</v>
      </c>
      <c r="B29" s="454">
        <v>687.0259506621157</v>
      </c>
      <c r="C29" s="454">
        <v>701.1257424124833</v>
      </c>
      <c r="D29" s="454">
        <v>724.4013572310494</v>
      </c>
      <c r="E29" s="454">
        <v>753.5586777271823</v>
      </c>
      <c r="F29" s="454">
        <v>783.5787036274481</v>
      </c>
      <c r="G29" s="454">
        <v>817.2629511766116</v>
      </c>
      <c r="H29" s="454">
        <v>837.9920363965117</v>
      </c>
      <c r="I29" s="454">
        <v>894.3219193887506</v>
      </c>
      <c r="J29" s="454">
        <v>930.7396578925225</v>
      </c>
      <c r="K29" s="454">
        <v>978.6563899141054</v>
      </c>
      <c r="L29" s="454">
        <v>1013.7862287414944</v>
      </c>
      <c r="M29" s="454">
        <v>1057.473668899834</v>
      </c>
      <c r="N29" s="454">
        <v>1159.5998458505678</v>
      </c>
    </row>
    <row r="30" spans="1:14" ht="18" customHeight="1">
      <c r="A30" s="443" t="s">
        <v>472</v>
      </c>
      <c r="B30" s="375">
        <v>4778.535796405017</v>
      </c>
      <c r="C30" s="375">
        <v>4826.325285983094</v>
      </c>
      <c r="D30" s="375">
        <v>4845.296523074713</v>
      </c>
      <c r="E30" s="375">
        <v>4999.567109291928</v>
      </c>
      <c r="F30" s="375">
        <v>5764.722681850354</v>
      </c>
      <c r="G30" s="375">
        <v>6239.262951176612</v>
      </c>
      <c r="H30" s="375">
        <v>6598.992036396512</v>
      </c>
      <c r="I30" s="375">
        <v>7169.6639629951105</v>
      </c>
      <c r="J30" s="375">
        <v>7405.739657892523</v>
      </c>
      <c r="K30" s="375">
        <v>7588.924017605362</v>
      </c>
      <c r="L30" s="375">
        <v>7634.687166643392</v>
      </c>
      <c r="M30" s="375">
        <v>7934.132212561853</v>
      </c>
      <c r="N30" s="375">
        <v>8162.763592345289</v>
      </c>
    </row>
    <row r="31" spans="1:14" ht="19.5" customHeight="1">
      <c r="A31" s="397" t="s">
        <v>473</v>
      </c>
      <c r="B31" s="375">
        <v>9616.056872995576</v>
      </c>
      <c r="C31" s="375">
        <v>9921.863890234989</v>
      </c>
      <c r="D31" s="375">
        <v>10152.319451419207</v>
      </c>
      <c r="E31" s="375">
        <v>10434.856490584838</v>
      </c>
      <c r="F31" s="375">
        <v>10912.486826844799</v>
      </c>
      <c r="G31" s="375">
        <v>11372.101736188675</v>
      </c>
      <c r="H31" s="375">
        <v>11723.159330627275</v>
      </c>
      <c r="I31" s="375">
        <v>12114.405790396666</v>
      </c>
      <c r="J31" s="375">
        <v>12622.239722649176</v>
      </c>
      <c r="K31" s="375">
        <v>12909.812551020406</v>
      </c>
      <c r="L31" s="375">
        <v>13684.076819746497</v>
      </c>
      <c r="M31" s="375">
        <v>13911.195820858939</v>
      </c>
      <c r="N31" s="375">
        <v>14327.649224044453</v>
      </c>
    </row>
    <row r="32" spans="1:14" ht="19.5" customHeight="1">
      <c r="A32" s="397" t="s">
        <v>474</v>
      </c>
      <c r="B32" s="375">
        <v>-1966.8872237402004</v>
      </c>
      <c r="C32" s="375">
        <v>-1982.4450565262568</v>
      </c>
      <c r="D32" s="375">
        <v>-1974.9018648724116</v>
      </c>
      <c r="E32" s="375">
        <v>-2052.45530406351</v>
      </c>
      <c r="F32" s="375">
        <v>-2480.7671551584217</v>
      </c>
      <c r="G32" s="375">
        <v>-2641</v>
      </c>
      <c r="H32" s="375">
        <v>-2773</v>
      </c>
      <c r="I32" s="375">
        <v>-3108</v>
      </c>
      <c r="J32" s="375">
        <v>-3301</v>
      </c>
      <c r="K32" s="375">
        <v>-3311</v>
      </c>
      <c r="L32" s="375">
        <v>-3398.03748</v>
      </c>
      <c r="M32" s="375">
        <v>-3774.8361000000004</v>
      </c>
      <c r="N32" s="375">
        <v>-3941.965505635137</v>
      </c>
    </row>
    <row r="33" spans="1:14" ht="23.25" customHeight="1">
      <c r="A33" s="397" t="s">
        <v>89</v>
      </c>
      <c r="B33" s="375">
        <v>124300.78961717109</v>
      </c>
      <c r="C33" s="375">
        <v>127233.96658536137</v>
      </c>
      <c r="D33" s="375">
        <v>129486.70095774044</v>
      </c>
      <c r="E33" s="375">
        <v>134316.0354592534</v>
      </c>
      <c r="F33" s="375">
        <v>139790.90000810593</v>
      </c>
      <c r="G33" s="375">
        <v>146892.7080306052</v>
      </c>
      <c r="H33" s="375">
        <v>155011.9391640554</v>
      </c>
      <c r="I33" s="375">
        <v>165220.1496298573</v>
      </c>
      <c r="J33" s="375">
        <v>175563.81387249523</v>
      </c>
      <c r="K33" s="375">
        <v>183466.29051752712</v>
      </c>
      <c r="L33" s="375">
        <v>191546.8485385538</v>
      </c>
      <c r="M33" s="375">
        <v>197920.3424463228</v>
      </c>
      <c r="N33" s="375">
        <v>206494.98203607302</v>
      </c>
    </row>
  </sheetData>
  <sheetProtection/>
  <mergeCells count="1">
    <mergeCell ref="A4:N4"/>
  </mergeCells>
  <printOptions horizontalCentered="1" verticalCentered="1"/>
  <pageMargins left="0.1968503937007874" right="0.1968503937007874" top="0.5905511811023623" bottom="0.5905511811023623" header="0.5118110236220472" footer="0.5118110236220472"/>
  <pageSetup horizontalDpi="600" verticalDpi="600" orientation="landscape" paperSize="9" r:id="rId1"/>
</worksheet>
</file>

<file path=xl/worksheets/sheet56.xml><?xml version="1.0" encoding="utf-8"?>
<worksheet xmlns="http://schemas.openxmlformats.org/spreadsheetml/2006/main" xmlns:r="http://schemas.openxmlformats.org/officeDocument/2006/relationships">
  <dimension ref="A1:M33"/>
  <sheetViews>
    <sheetView showGridLines="0" zoomScalePageLayoutView="0" workbookViewId="0" topLeftCell="A1">
      <selection activeCell="A1" sqref="A1"/>
    </sheetView>
  </sheetViews>
  <sheetFormatPr defaultColWidth="8.00390625" defaultRowHeight="19.5" customHeight="1"/>
  <cols>
    <col min="1" max="1" width="42.7109375" style="364" customWidth="1"/>
    <col min="2" max="13" width="4.7109375" style="364" customWidth="1"/>
    <col min="14" max="16384" width="8.00390625" style="364" customWidth="1"/>
  </cols>
  <sheetData>
    <row r="1" ht="11.25">
      <c r="A1" s="363" t="s">
        <v>452</v>
      </c>
    </row>
    <row r="2" ht="11.25">
      <c r="A2" s="363" t="s">
        <v>415</v>
      </c>
    </row>
    <row r="3" ht="11.25"/>
    <row r="4" spans="1:13" ht="11.25">
      <c r="A4" s="646" t="s">
        <v>475</v>
      </c>
      <c r="B4" s="646"/>
      <c r="C4" s="646"/>
      <c r="D4" s="646"/>
      <c r="E4" s="646"/>
      <c r="F4" s="646"/>
      <c r="G4" s="646"/>
      <c r="H4" s="646"/>
      <c r="I4" s="646"/>
      <c r="J4" s="646"/>
      <c r="K4" s="646"/>
      <c r="L4" s="646"/>
      <c r="M4" s="647"/>
    </row>
    <row r="5" spans="1:13" ht="19.5" customHeight="1">
      <c r="A5" s="447"/>
      <c r="B5" s="366">
        <v>1996</v>
      </c>
      <c r="C5" s="366">
        <v>1997</v>
      </c>
      <c r="D5" s="366">
        <v>1998</v>
      </c>
      <c r="E5" s="366">
        <v>1999</v>
      </c>
      <c r="F5" s="366">
        <v>2000</v>
      </c>
      <c r="G5" s="366">
        <v>2001</v>
      </c>
      <c r="H5" s="366">
        <v>2002</v>
      </c>
      <c r="I5" s="366">
        <v>2003</v>
      </c>
      <c r="J5" s="366">
        <v>2004</v>
      </c>
      <c r="K5" s="366">
        <v>2005</v>
      </c>
      <c r="L5" s="366">
        <v>2006</v>
      </c>
      <c r="M5" s="366">
        <v>2007</v>
      </c>
    </row>
    <row r="6" spans="1:13" ht="21" customHeight="1">
      <c r="A6" s="397" t="s">
        <v>453</v>
      </c>
      <c r="B6" s="386">
        <v>102.43365182370742</v>
      </c>
      <c r="C6" s="386">
        <v>101.78256712468752</v>
      </c>
      <c r="D6" s="386">
        <v>103.63809420471537</v>
      </c>
      <c r="E6" s="386">
        <v>103.68917097675701</v>
      </c>
      <c r="F6" s="386">
        <v>104.81375693847656</v>
      </c>
      <c r="G6" s="386">
        <v>105.74088266798721</v>
      </c>
      <c r="H6" s="386">
        <v>106.42214104458196</v>
      </c>
      <c r="I6" s="386">
        <v>106.43452285059014</v>
      </c>
      <c r="J6" s="386">
        <v>105.0620351740136</v>
      </c>
      <c r="K6" s="386">
        <v>104.38026029876923</v>
      </c>
      <c r="L6" s="386">
        <v>103.51338528343442</v>
      </c>
      <c r="M6" s="386">
        <v>104.67585641860467</v>
      </c>
    </row>
    <row r="7" spans="1:13" ht="21" customHeight="1">
      <c r="A7" s="370" t="s">
        <v>454</v>
      </c>
      <c r="B7" s="388">
        <v>102.49970587722727</v>
      </c>
      <c r="C7" s="388">
        <v>101.28765564462074</v>
      </c>
      <c r="D7" s="388">
        <v>102.77157788033789</v>
      </c>
      <c r="E7" s="388">
        <v>102.38940434619406</v>
      </c>
      <c r="F7" s="388">
        <v>103.50641020903193</v>
      </c>
      <c r="G7" s="388">
        <v>104.68042180286965</v>
      </c>
      <c r="H7" s="388">
        <v>106.56769743825633</v>
      </c>
      <c r="I7" s="388">
        <v>106.49966261500619</v>
      </c>
      <c r="J7" s="388">
        <v>104.67546716474112</v>
      </c>
      <c r="K7" s="388">
        <v>104.34747333642412</v>
      </c>
      <c r="L7" s="388">
        <v>103.98813586941394</v>
      </c>
      <c r="M7" s="388">
        <v>104.49778974681504</v>
      </c>
    </row>
    <row r="8" spans="1:13" ht="21" customHeight="1">
      <c r="A8" s="370" t="s">
        <v>476</v>
      </c>
      <c r="B8" s="388">
        <v>102.86636236633709</v>
      </c>
      <c r="C8" s="388">
        <v>101.14502076272645</v>
      </c>
      <c r="D8" s="388">
        <v>102.06805551731</v>
      </c>
      <c r="E8" s="388">
        <v>101.45733464751596</v>
      </c>
      <c r="F8" s="388">
        <v>102.64266289224962</v>
      </c>
      <c r="G8" s="388">
        <v>103.97673005682036</v>
      </c>
      <c r="H8" s="388">
        <v>105.95464372450417</v>
      </c>
      <c r="I8" s="388">
        <v>105.99352347799129</v>
      </c>
      <c r="J8" s="388">
        <v>104.69642524857296</v>
      </c>
      <c r="K8" s="388">
        <v>104.95375674755152</v>
      </c>
      <c r="L8" s="388">
        <v>103.49388380565767</v>
      </c>
      <c r="M8" s="388">
        <v>103.87896229360094</v>
      </c>
    </row>
    <row r="9" spans="1:13" ht="21" customHeight="1">
      <c r="A9" s="370" t="s">
        <v>456</v>
      </c>
      <c r="B9" s="388">
        <v>102.95334729245465</v>
      </c>
      <c r="C9" s="388">
        <v>100.95862055105607</v>
      </c>
      <c r="D9" s="388">
        <v>104.48443347400271</v>
      </c>
      <c r="E9" s="388">
        <v>102.75628027512612</v>
      </c>
      <c r="F9" s="388">
        <v>103.09047217955893</v>
      </c>
      <c r="G9" s="388">
        <v>104.32425608905287</v>
      </c>
      <c r="H9" s="388">
        <v>105.94020721003565</v>
      </c>
      <c r="I9" s="388">
        <v>106.10970611682224</v>
      </c>
      <c r="J9" s="388">
        <v>104.7065553863835</v>
      </c>
      <c r="K9" s="388">
        <v>104.6476444550678</v>
      </c>
      <c r="L9" s="388">
        <v>103.4393997210557</v>
      </c>
      <c r="M9" s="388">
        <v>103.90520616460488</v>
      </c>
    </row>
    <row r="10" spans="1:13" ht="21" customHeight="1">
      <c r="A10" s="370" t="s">
        <v>457</v>
      </c>
      <c r="B10" s="388">
        <v>102.6126104700811</v>
      </c>
      <c r="C10" s="388">
        <v>101.69059195929235</v>
      </c>
      <c r="D10" s="388">
        <v>95.04651299558512</v>
      </c>
      <c r="E10" s="388">
        <v>97.3080422410022</v>
      </c>
      <c r="F10" s="388">
        <v>101.13211045871944</v>
      </c>
      <c r="G10" s="388">
        <v>102.78175315984038</v>
      </c>
      <c r="H10" s="388">
        <v>106.00502901800934</v>
      </c>
      <c r="I10" s="388">
        <v>105.58827907307622</v>
      </c>
      <c r="J10" s="388">
        <v>104.66091689425947</v>
      </c>
      <c r="K10" s="388">
        <v>106.02721534439567</v>
      </c>
      <c r="L10" s="388">
        <v>103.68245974899635</v>
      </c>
      <c r="M10" s="388">
        <v>103.78834205016612</v>
      </c>
    </row>
    <row r="11" spans="1:13" ht="3" customHeight="1">
      <c r="A11" s="448"/>
      <c r="B11" s="390"/>
      <c r="C11" s="390"/>
      <c r="D11" s="390"/>
      <c r="E11" s="390"/>
      <c r="F11" s="390"/>
      <c r="G11" s="390"/>
      <c r="H11" s="390"/>
      <c r="I11" s="390"/>
      <c r="J11" s="390"/>
      <c r="K11" s="390"/>
      <c r="L11" s="390"/>
      <c r="M11" s="390"/>
    </row>
    <row r="12" spans="1:13" ht="3" customHeight="1">
      <c r="A12" s="370"/>
      <c r="B12" s="388"/>
      <c r="C12" s="388"/>
      <c r="D12" s="388"/>
      <c r="E12" s="388"/>
      <c r="F12" s="388"/>
      <c r="G12" s="388"/>
      <c r="H12" s="388"/>
      <c r="I12" s="388"/>
      <c r="J12" s="388"/>
      <c r="K12" s="388"/>
      <c r="L12" s="388"/>
      <c r="M12" s="388"/>
    </row>
    <row r="13" spans="1:13" ht="3" customHeight="1">
      <c r="A13" s="370"/>
      <c r="B13" s="388"/>
      <c r="C13" s="388"/>
      <c r="D13" s="388"/>
      <c r="E13" s="388"/>
      <c r="F13" s="388"/>
      <c r="G13" s="388"/>
      <c r="H13" s="388"/>
      <c r="I13" s="388"/>
      <c r="J13" s="388"/>
      <c r="K13" s="388"/>
      <c r="L13" s="388"/>
      <c r="M13" s="388"/>
    </row>
    <row r="14" spans="1:13" ht="3" customHeight="1">
      <c r="A14" s="370"/>
      <c r="B14" s="388"/>
      <c r="C14" s="388"/>
      <c r="D14" s="388"/>
      <c r="E14" s="388"/>
      <c r="F14" s="388"/>
      <c r="G14" s="388"/>
      <c r="H14" s="388"/>
      <c r="I14" s="388"/>
      <c r="J14" s="388"/>
      <c r="K14" s="388"/>
      <c r="L14" s="388"/>
      <c r="M14" s="388"/>
    </row>
    <row r="15" spans="1:13" ht="21" customHeight="1">
      <c r="A15" s="370" t="s">
        <v>458</v>
      </c>
      <c r="B15" s="388">
        <v>102.02840944421267</v>
      </c>
      <c r="C15" s="388">
        <v>101.57692376369934</v>
      </c>
      <c r="D15" s="388">
        <v>103.69427086323242</v>
      </c>
      <c r="E15" s="388">
        <v>103.70138708712105</v>
      </c>
      <c r="F15" s="388">
        <v>104.70990521015764</v>
      </c>
      <c r="G15" s="388">
        <v>105.56786239344956</v>
      </c>
      <c r="H15" s="388">
        <v>107.41913052657264</v>
      </c>
      <c r="I15" s="388">
        <v>107.22050375293844</v>
      </c>
      <c r="J15" s="388">
        <v>104.42579606446385</v>
      </c>
      <c r="K15" s="388">
        <v>103.1893948158838</v>
      </c>
      <c r="L15" s="388">
        <v>104.44793494584641</v>
      </c>
      <c r="M15" s="388">
        <v>105.46546155662608</v>
      </c>
    </row>
    <row r="16" spans="1:13" ht="21" customHeight="1">
      <c r="A16" s="370" t="s">
        <v>459</v>
      </c>
      <c r="B16" s="388">
        <v>99.21243305680983</v>
      </c>
      <c r="C16" s="388">
        <v>100.66680779000848</v>
      </c>
      <c r="D16" s="388">
        <v>109.06318999053728</v>
      </c>
      <c r="E16" s="388">
        <v>108.24587176357463</v>
      </c>
      <c r="F16" s="388">
        <v>108.35346720018528</v>
      </c>
      <c r="G16" s="388">
        <v>109.64129895248192</v>
      </c>
      <c r="H16" s="388">
        <v>109.23218062381639</v>
      </c>
      <c r="I16" s="388">
        <v>108.2026286946566</v>
      </c>
      <c r="J16" s="388">
        <v>108.02697317034938</v>
      </c>
      <c r="K16" s="388">
        <v>106.95065059087428</v>
      </c>
      <c r="L16" s="388">
        <v>109.15700296939146</v>
      </c>
      <c r="M16" s="388">
        <v>105.12586777096993</v>
      </c>
    </row>
    <row r="17" spans="1:13" ht="21" customHeight="1">
      <c r="A17" s="370" t="s">
        <v>460</v>
      </c>
      <c r="B17" s="388">
        <v>101.54695872157886</v>
      </c>
      <c r="C17" s="388">
        <v>103.3129337490619</v>
      </c>
      <c r="D17" s="388">
        <v>106.00301049178853</v>
      </c>
      <c r="E17" s="388">
        <v>106.74967430372257</v>
      </c>
      <c r="F17" s="388">
        <v>107.86427043831097</v>
      </c>
      <c r="G17" s="388">
        <v>107.92006272253832</v>
      </c>
      <c r="H17" s="388">
        <v>105.59101493347518</v>
      </c>
      <c r="I17" s="388">
        <v>106.04335666595728</v>
      </c>
      <c r="J17" s="388">
        <v>105.7159902337823</v>
      </c>
      <c r="K17" s="388">
        <v>104.23414027438271</v>
      </c>
      <c r="L17" s="388">
        <v>101.51335151502552</v>
      </c>
      <c r="M17" s="388">
        <v>104.40998123470746</v>
      </c>
    </row>
    <row r="18" spans="1:13" ht="21" customHeight="1">
      <c r="A18" s="441" t="s">
        <v>461</v>
      </c>
      <c r="B18" s="396">
        <v>105.48470076197822</v>
      </c>
      <c r="C18" s="396">
        <v>104.28015721183543</v>
      </c>
      <c r="D18" s="396">
        <v>109.12484769733972</v>
      </c>
      <c r="E18" s="396">
        <v>113.18024273183465</v>
      </c>
      <c r="F18" s="396">
        <v>113.02572293736655</v>
      </c>
      <c r="G18" s="396">
        <v>112.64874178007258</v>
      </c>
      <c r="H18" s="396">
        <v>107.68465649062226</v>
      </c>
      <c r="I18" s="396">
        <v>107.05496910493595</v>
      </c>
      <c r="J18" s="396">
        <v>107.85468331319352</v>
      </c>
      <c r="K18" s="396">
        <v>105.36851259802731</v>
      </c>
      <c r="L18" s="396">
        <v>104.70972740911712</v>
      </c>
      <c r="M18" s="396">
        <v>107.97214671443854</v>
      </c>
    </row>
    <row r="19" spans="1:13" ht="21" customHeight="1">
      <c r="A19" s="376" t="s">
        <v>462</v>
      </c>
      <c r="B19" s="386">
        <v>104.89431938722882</v>
      </c>
      <c r="C19" s="386">
        <v>103.98806107362095</v>
      </c>
      <c r="D19" s="386">
        <v>104.77286011254525</v>
      </c>
      <c r="E19" s="386">
        <v>104.81886071235003</v>
      </c>
      <c r="F19" s="386">
        <v>107.78315326224958</v>
      </c>
      <c r="G19" s="386">
        <v>105.63357528754578</v>
      </c>
      <c r="H19" s="386">
        <v>110.34798095458034</v>
      </c>
      <c r="I19" s="386">
        <v>109.24444474625675</v>
      </c>
      <c r="J19" s="386">
        <v>110.32371620163919</v>
      </c>
      <c r="K19" s="386">
        <v>114.83700003462158</v>
      </c>
      <c r="L19" s="386">
        <v>109.96057316433026</v>
      </c>
      <c r="M19" s="386">
        <v>108.66331337974825</v>
      </c>
    </row>
    <row r="20" spans="1:13" ht="21" customHeight="1">
      <c r="A20" s="397" t="s">
        <v>463</v>
      </c>
      <c r="B20" s="386">
        <v>100.65329512893983</v>
      </c>
      <c r="C20" s="386">
        <v>99.32817125939421</v>
      </c>
      <c r="D20" s="386">
        <v>106.26160724521381</v>
      </c>
      <c r="E20" s="386">
        <v>105.96306379371315</v>
      </c>
      <c r="F20" s="386">
        <v>109.02281148890782</v>
      </c>
      <c r="G20" s="386">
        <v>107.35999777955246</v>
      </c>
      <c r="H20" s="386">
        <v>109.74736869763633</v>
      </c>
      <c r="I20" s="386">
        <v>108.31007497930358</v>
      </c>
      <c r="J20" s="386">
        <v>100.4058160732163</v>
      </c>
      <c r="K20" s="386">
        <v>98.89016790369489</v>
      </c>
      <c r="L20" s="386">
        <v>100.55743658762057</v>
      </c>
      <c r="M20" s="386">
        <v>103.00043009408759</v>
      </c>
    </row>
    <row r="21" spans="1:13" ht="24.75" customHeight="1">
      <c r="A21" s="443" t="s">
        <v>477</v>
      </c>
      <c r="B21" s="386">
        <v>96.60095173351462</v>
      </c>
      <c r="C21" s="386">
        <v>104.64461646727656</v>
      </c>
      <c r="D21" s="386">
        <v>104.16946872898454</v>
      </c>
      <c r="E21" s="386">
        <v>104.77727566171724</v>
      </c>
      <c r="F21" s="386">
        <v>99.81515711645102</v>
      </c>
      <c r="G21" s="386">
        <v>102.15733680490982</v>
      </c>
      <c r="H21" s="386">
        <v>104.29030887796588</v>
      </c>
      <c r="I21" s="386">
        <v>103.76236976108774</v>
      </c>
      <c r="J21" s="386">
        <v>109.76785004518956</v>
      </c>
      <c r="K21" s="386">
        <v>107.96090724999925</v>
      </c>
      <c r="L21" s="386">
        <v>94.5035523408466</v>
      </c>
      <c r="M21" s="386">
        <v>100.48662297415447</v>
      </c>
    </row>
    <row r="22" spans="1:13" ht="21" customHeight="1">
      <c r="A22" s="455" t="s">
        <v>464</v>
      </c>
      <c r="B22" s="386">
        <v>102.2971684426192</v>
      </c>
      <c r="C22" s="386">
        <v>101.718299109185</v>
      </c>
      <c r="D22" s="386">
        <v>103.82460408654211</v>
      </c>
      <c r="E22" s="386">
        <v>103.86569006037601</v>
      </c>
      <c r="F22" s="386">
        <v>105.07276229667912</v>
      </c>
      <c r="G22" s="386">
        <v>105.79658592661217</v>
      </c>
      <c r="H22" s="386">
        <v>106.70151794597554</v>
      </c>
      <c r="I22" s="386">
        <v>106.59423392336672</v>
      </c>
      <c r="J22" s="386">
        <v>104.92896556905731</v>
      </c>
      <c r="K22" s="386">
        <v>104.33473787231542</v>
      </c>
      <c r="L22" s="386">
        <v>103.39982748968602</v>
      </c>
      <c r="M22" s="386">
        <v>104.64682176955176</v>
      </c>
    </row>
    <row r="23" spans="1:13" ht="21" customHeight="1">
      <c r="A23" s="456" t="s">
        <v>465</v>
      </c>
      <c r="B23" s="457">
        <v>103.82476934074718</v>
      </c>
      <c r="C23" s="457">
        <v>102.153238157293</v>
      </c>
      <c r="D23" s="457">
        <v>104.06280156863946</v>
      </c>
      <c r="E23" s="457">
        <v>103.093379024249</v>
      </c>
      <c r="F23" s="457">
        <v>103.1186010833003</v>
      </c>
      <c r="G23" s="457">
        <v>103.73164144318908</v>
      </c>
      <c r="H23" s="457">
        <v>104.51273159419567</v>
      </c>
      <c r="I23" s="457">
        <v>105.92613037316258</v>
      </c>
      <c r="J23" s="457">
        <v>105.21432431810265</v>
      </c>
      <c r="K23" s="457">
        <v>105.7775786275694</v>
      </c>
      <c r="L23" s="457">
        <v>105.34241908156909</v>
      </c>
      <c r="M23" s="457">
        <v>105.86853875895564</v>
      </c>
    </row>
    <row r="24" spans="1:13" ht="21" customHeight="1">
      <c r="A24" s="370" t="s">
        <v>466</v>
      </c>
      <c r="B24" s="388">
        <v>103.27195561144696</v>
      </c>
      <c r="C24" s="388">
        <v>101.56429700454991</v>
      </c>
      <c r="D24" s="388">
        <v>103.16767352009857</v>
      </c>
      <c r="E24" s="388">
        <v>102.45382264938074</v>
      </c>
      <c r="F24" s="388">
        <v>103.14638140477913</v>
      </c>
      <c r="G24" s="388">
        <v>103.7297431209139</v>
      </c>
      <c r="H24" s="388">
        <v>105.04441012549297</v>
      </c>
      <c r="I24" s="388">
        <v>105.2281145255904</v>
      </c>
      <c r="J24" s="388">
        <v>104.96715982037873</v>
      </c>
      <c r="K24" s="388">
        <v>102.80287376692098</v>
      </c>
      <c r="L24" s="388">
        <v>104.63303860196416</v>
      </c>
      <c r="M24" s="388">
        <v>106.16754141576858</v>
      </c>
    </row>
    <row r="25" spans="1:13" ht="21" customHeight="1">
      <c r="A25" s="450" t="s">
        <v>467</v>
      </c>
      <c r="B25" s="388">
        <v>107.28841659561475</v>
      </c>
      <c r="C25" s="388">
        <v>105.70510195065208</v>
      </c>
      <c r="D25" s="388">
        <v>109.24978289242375</v>
      </c>
      <c r="E25" s="388">
        <v>106.59308375976168</v>
      </c>
      <c r="F25" s="388">
        <v>102.97248804201902</v>
      </c>
      <c r="G25" s="388">
        <v>103.74164269696526</v>
      </c>
      <c r="H25" s="388">
        <v>101.71192055399156</v>
      </c>
      <c r="I25" s="388">
        <v>109.72365903192447</v>
      </c>
      <c r="J25" s="388">
        <v>106.5039194162546</v>
      </c>
      <c r="K25" s="388">
        <v>121.07432349081093</v>
      </c>
      <c r="L25" s="388">
        <v>108.43974978506759</v>
      </c>
      <c r="M25" s="388">
        <v>104.60884864155308</v>
      </c>
    </row>
    <row r="26" spans="1:13" ht="21" customHeight="1">
      <c r="A26" s="458" t="s">
        <v>468</v>
      </c>
      <c r="B26" s="459">
        <v>101.96444702369266</v>
      </c>
      <c r="C26" s="459">
        <v>103.03848172069594</v>
      </c>
      <c r="D26" s="459">
        <v>104.51887361177201</v>
      </c>
      <c r="E26" s="459">
        <v>104.00585892524319</v>
      </c>
      <c r="F26" s="459">
        <v>105.11231659997273</v>
      </c>
      <c r="G26" s="459">
        <v>102.49508677034407</v>
      </c>
      <c r="H26" s="459">
        <v>122.4862795286852</v>
      </c>
      <c r="I26" s="459">
        <v>105.75296697042509</v>
      </c>
      <c r="J26" s="459">
        <v>88.20636047266503</v>
      </c>
      <c r="K26" s="459">
        <v>109.10943232547261</v>
      </c>
      <c r="L26" s="459">
        <v>114.98276554472527</v>
      </c>
      <c r="M26" s="459">
        <v>93.21550007934292</v>
      </c>
    </row>
    <row r="27" spans="1:13" ht="21" customHeight="1">
      <c r="A27" s="455" t="s">
        <v>469</v>
      </c>
      <c r="B27" s="386">
        <v>103.02715104094393</v>
      </c>
      <c r="C27" s="386">
        <v>102.52887377800535</v>
      </c>
      <c r="D27" s="386">
        <v>104.25728862626751</v>
      </c>
      <c r="E27" s="386">
        <v>103.48347265233973</v>
      </c>
      <c r="F27" s="386">
        <v>103.97523555945418</v>
      </c>
      <c r="G27" s="386">
        <v>103.19452384995202</v>
      </c>
      <c r="H27" s="386">
        <v>112.2669185024892</v>
      </c>
      <c r="I27" s="386">
        <v>105.84462350553552</v>
      </c>
      <c r="J27" s="386">
        <v>97.21572072219918</v>
      </c>
      <c r="K27" s="386">
        <v>107.19928914387154</v>
      </c>
      <c r="L27" s="386">
        <v>109.52927760088586</v>
      </c>
      <c r="M27" s="386">
        <v>100.09963882614407</v>
      </c>
    </row>
    <row r="28" spans="1:13" ht="21" customHeight="1">
      <c r="A28" s="453" t="s">
        <v>470</v>
      </c>
      <c r="B28" s="386">
        <v>100.82340502889812</v>
      </c>
      <c r="C28" s="386">
        <v>99.89565649657712</v>
      </c>
      <c r="D28" s="386">
        <v>103.0360700936557</v>
      </c>
      <c r="E28" s="386">
        <v>117.3135677544391</v>
      </c>
      <c r="F28" s="386">
        <v>108.85049747014892</v>
      </c>
      <c r="G28" s="386">
        <v>106.25230542235337</v>
      </c>
      <c r="H28" s="386">
        <v>108.92799936827564</v>
      </c>
      <c r="I28" s="386">
        <v>103.18162667478919</v>
      </c>
      <c r="J28" s="386">
        <v>102.08907533113909</v>
      </c>
      <c r="K28" s="386">
        <v>100.1608605098846</v>
      </c>
      <c r="L28" s="386">
        <v>103.86288222945636</v>
      </c>
      <c r="M28" s="386">
        <v>101.83963187977827</v>
      </c>
    </row>
    <row r="29" spans="1:13" ht="21" customHeight="1">
      <c r="A29" s="447" t="s">
        <v>471</v>
      </c>
      <c r="B29" s="386">
        <v>102.05229391070003</v>
      </c>
      <c r="C29" s="386">
        <v>103.31974899944163</v>
      </c>
      <c r="D29" s="386">
        <v>104.02502289719386</v>
      </c>
      <c r="E29" s="386">
        <v>103.9837675270106</v>
      </c>
      <c r="F29" s="386">
        <v>104.29877016733964</v>
      </c>
      <c r="G29" s="386">
        <v>102.53640339257475</v>
      </c>
      <c r="H29" s="386">
        <v>106.72200695778275</v>
      </c>
      <c r="I29" s="386">
        <v>104.0721062197226</v>
      </c>
      <c r="J29" s="386">
        <v>105.14824221953548</v>
      </c>
      <c r="K29" s="386">
        <v>103.58959888163324</v>
      </c>
      <c r="L29" s="386">
        <v>104.30933454408557</v>
      </c>
      <c r="M29" s="386">
        <v>109.65756216483227</v>
      </c>
    </row>
    <row r="30" spans="1:13" ht="21" customHeight="1">
      <c r="A30" s="460" t="s">
        <v>472</v>
      </c>
      <c r="B30" s="386">
        <v>101.0000864619248</v>
      </c>
      <c r="C30" s="386">
        <v>100.39307829388784</v>
      </c>
      <c r="D30" s="386">
        <v>103.18392456442105</v>
      </c>
      <c r="E30" s="386">
        <v>115.30443648083748</v>
      </c>
      <c r="F30" s="386">
        <v>108.23179700942596</v>
      </c>
      <c r="G30" s="386">
        <v>105.76557019691022</v>
      </c>
      <c r="H30" s="386">
        <v>108.64786505955874</v>
      </c>
      <c r="I30" s="386">
        <v>103.29270236535315</v>
      </c>
      <c r="J30" s="386">
        <v>102.47354576551464</v>
      </c>
      <c r="K30" s="386">
        <v>100.6030255268318</v>
      </c>
      <c r="L30" s="386">
        <v>103.92216523588237</v>
      </c>
      <c r="M30" s="386">
        <v>102.88161797230264</v>
      </c>
    </row>
    <row r="31" spans="1:13" ht="21" customHeight="1">
      <c r="A31" s="455" t="s">
        <v>473</v>
      </c>
      <c r="B31" s="386">
        <v>103.18017063832265</v>
      </c>
      <c r="C31" s="386">
        <v>102.32270431981063</v>
      </c>
      <c r="D31" s="386">
        <v>102.7829801900701</v>
      </c>
      <c r="E31" s="386">
        <v>104.57725831391085</v>
      </c>
      <c r="F31" s="386">
        <v>104.2118255594428</v>
      </c>
      <c r="G31" s="386">
        <v>103.08700715648236</v>
      </c>
      <c r="H31" s="386">
        <v>103.33738072421521</v>
      </c>
      <c r="I31" s="386">
        <v>104.19198383345454</v>
      </c>
      <c r="J31" s="386">
        <v>102.27830269975948</v>
      </c>
      <c r="K31" s="386">
        <v>105.99748652946082</v>
      </c>
      <c r="L31" s="386">
        <v>101.65973199437688</v>
      </c>
      <c r="M31" s="386">
        <v>102.99365639408992</v>
      </c>
    </row>
    <row r="32" spans="1:13" ht="21" customHeight="1">
      <c r="A32" s="455" t="s">
        <v>474</v>
      </c>
      <c r="B32" s="386">
        <v>100.79098753595399</v>
      </c>
      <c r="C32" s="386">
        <v>99.61950059453034</v>
      </c>
      <c r="D32" s="386">
        <v>103.92695153974697</v>
      </c>
      <c r="E32" s="386">
        <v>120.86826691168025</v>
      </c>
      <c r="F32" s="386">
        <v>106.4590038008362</v>
      </c>
      <c r="G32" s="386">
        <v>104.99810677773571</v>
      </c>
      <c r="H32" s="386">
        <v>112.08077893977642</v>
      </c>
      <c r="I32" s="386">
        <v>106.20978120978121</v>
      </c>
      <c r="J32" s="386">
        <v>100.3029385034838</v>
      </c>
      <c r="K32" s="386">
        <v>102.62873693748111</v>
      </c>
      <c r="L32" s="386">
        <v>111.08871288847585</v>
      </c>
      <c r="M32" s="386">
        <v>104.42746125150009</v>
      </c>
    </row>
    <row r="33" spans="1:13" ht="21" customHeight="1">
      <c r="A33" s="461" t="s">
        <v>89</v>
      </c>
      <c r="B33" s="386">
        <v>102.35974121904137</v>
      </c>
      <c r="C33" s="386">
        <v>101.77054479463052</v>
      </c>
      <c r="D33" s="386">
        <v>103.72959884358247</v>
      </c>
      <c r="E33" s="386">
        <v>104.07610642328213</v>
      </c>
      <c r="F33" s="386">
        <v>105.08030781838265</v>
      </c>
      <c r="G33" s="386">
        <v>105.52732075152332</v>
      </c>
      <c r="H33" s="386">
        <v>106.58543498059086</v>
      </c>
      <c r="I33" s="386">
        <v>106.26053436327882</v>
      </c>
      <c r="J33" s="386">
        <v>104.50119900606121</v>
      </c>
      <c r="K33" s="386">
        <v>104.40438295134918</v>
      </c>
      <c r="L33" s="386">
        <v>103.32738124192429</v>
      </c>
      <c r="M33" s="386">
        <v>104.33236901460785</v>
      </c>
    </row>
    <row r="34" ht="9" customHeight="1"/>
    <row r="35" ht="21" customHeight="1"/>
    <row r="36" ht="21" customHeight="1"/>
    <row r="37" ht="21" customHeight="1"/>
    <row r="38" ht="21" customHeight="1"/>
    <row r="39" ht="21" customHeight="1"/>
    <row r="40" ht="21" customHeight="1"/>
    <row r="41" ht="21" customHeight="1"/>
    <row r="42" ht="21" customHeight="1"/>
  </sheetData>
  <sheetProtection/>
  <mergeCells count="1">
    <mergeCell ref="A4:M4"/>
  </mergeCells>
  <printOptions horizontalCentered="1" verticalCentered="1"/>
  <pageMargins left="0.7874015748031497" right="0.7874015748031497" top="0.7874015748031497" bottom="0.7874015748031497" header="0.5118110236220472" footer="0.5118110236220472"/>
  <pageSetup horizontalDpi="600" verticalDpi="600" orientation="landscape" paperSize="9" r:id="rId1"/>
</worksheet>
</file>

<file path=xl/worksheets/sheet57.xml><?xml version="1.0" encoding="utf-8"?>
<worksheet xmlns="http://schemas.openxmlformats.org/spreadsheetml/2006/main" xmlns:r="http://schemas.openxmlformats.org/officeDocument/2006/relationships">
  <dimension ref="A1:I64"/>
  <sheetViews>
    <sheetView zoomScalePageLayoutView="0" workbookViewId="0" topLeftCell="A1">
      <selection activeCell="A1" sqref="A1"/>
    </sheetView>
  </sheetViews>
  <sheetFormatPr defaultColWidth="7.8515625" defaultRowHeight="12.75"/>
  <cols>
    <col min="1" max="1" width="30.00390625" style="463" customWidth="1"/>
    <col min="2" max="2" width="7.140625" style="463" customWidth="1"/>
    <col min="3" max="3" width="8.00390625" style="463" customWidth="1"/>
    <col min="4" max="7" width="7.140625" style="463" customWidth="1"/>
    <col min="8" max="8" width="8.57421875" style="463" customWidth="1"/>
    <col min="9" max="9" width="7.8515625" style="463" customWidth="1"/>
    <col min="10" max="16384" width="7.8515625" style="403" customWidth="1"/>
  </cols>
  <sheetData>
    <row r="1" ht="11.25">
      <c r="A1" s="462" t="s">
        <v>478</v>
      </c>
    </row>
    <row r="3" ht="12" thickBot="1">
      <c r="I3" s="464" t="s">
        <v>166</v>
      </c>
    </row>
    <row r="4" spans="1:9" ht="39.75" customHeight="1">
      <c r="A4" s="465" t="s">
        <v>479</v>
      </c>
      <c r="B4" s="650" t="s">
        <v>480</v>
      </c>
      <c r="C4" s="651"/>
      <c r="D4" s="652" t="s">
        <v>481</v>
      </c>
      <c r="E4" s="653"/>
      <c r="F4" s="653"/>
      <c r="G4" s="653"/>
      <c r="H4" s="466"/>
      <c r="I4" s="654" t="s">
        <v>18</v>
      </c>
    </row>
    <row r="5" spans="1:9" ht="69.75" customHeight="1" thickBot="1">
      <c r="A5" s="468" t="s">
        <v>482</v>
      </c>
      <c r="B5" s="469" t="s">
        <v>483</v>
      </c>
      <c r="C5" s="470" t="s">
        <v>484</v>
      </c>
      <c r="D5" s="471" t="s">
        <v>485</v>
      </c>
      <c r="E5" s="472" t="s">
        <v>486</v>
      </c>
      <c r="F5" s="472" t="s">
        <v>487</v>
      </c>
      <c r="G5" s="473" t="s">
        <v>488</v>
      </c>
      <c r="H5" s="470" t="s">
        <v>489</v>
      </c>
      <c r="I5" s="655"/>
    </row>
    <row r="6" spans="1:9" ht="19.5" customHeight="1">
      <c r="A6" s="475" t="s">
        <v>490</v>
      </c>
      <c r="B6" s="476">
        <v>33513.294475944655</v>
      </c>
      <c r="C6" s="477">
        <v>499.270531452519</v>
      </c>
      <c r="D6" s="478">
        <v>548.2066659857277</v>
      </c>
      <c r="E6" s="479">
        <v>198.64106946034573</v>
      </c>
      <c r="F6" s="479">
        <v>89.33512410112249</v>
      </c>
      <c r="G6" s="479">
        <v>618.1261728272148</v>
      </c>
      <c r="H6" s="480">
        <v>1454.3090323744107</v>
      </c>
      <c r="I6" s="481">
        <v>35466.87403977159</v>
      </c>
    </row>
    <row r="7" spans="1:9" ht="19.5" customHeight="1">
      <c r="A7" s="482" t="s">
        <v>491</v>
      </c>
      <c r="B7" s="483">
        <v>10387.330158921442</v>
      </c>
      <c r="C7" s="480">
        <v>47.56409337807204</v>
      </c>
      <c r="D7" s="478">
        <v>516.6497194175838</v>
      </c>
      <c r="E7" s="479">
        <v>155.49799758215858</v>
      </c>
      <c r="F7" s="479">
        <v>105.03737287657576</v>
      </c>
      <c r="G7" s="479">
        <v>945.7940116381415</v>
      </c>
      <c r="H7" s="480">
        <v>1722.9791015144597</v>
      </c>
      <c r="I7" s="484">
        <v>12157.873353813975</v>
      </c>
    </row>
    <row r="8" spans="1:9" ht="3" customHeight="1" hidden="1">
      <c r="A8" s="482"/>
      <c r="B8" s="483"/>
      <c r="C8" s="480"/>
      <c r="D8" s="485"/>
      <c r="E8" s="486"/>
      <c r="F8" s="486"/>
      <c r="G8" s="479"/>
      <c r="H8" s="480">
        <v>0</v>
      </c>
      <c r="I8" s="484"/>
    </row>
    <row r="9" spans="1:9" ht="3" customHeight="1" hidden="1">
      <c r="A9" s="482"/>
      <c r="B9" s="483"/>
      <c r="C9" s="480"/>
      <c r="D9" s="485"/>
      <c r="E9" s="486"/>
      <c r="F9" s="486"/>
      <c r="G9" s="479"/>
      <c r="H9" s="480">
        <v>0</v>
      </c>
      <c r="I9" s="484"/>
    </row>
    <row r="10" spans="1:9" ht="3" customHeight="1" hidden="1">
      <c r="A10" s="482"/>
      <c r="B10" s="487"/>
      <c r="C10" s="488"/>
      <c r="D10" s="489"/>
      <c r="E10" s="490"/>
      <c r="F10" s="490"/>
      <c r="G10" s="491"/>
      <c r="H10" s="480">
        <v>0</v>
      </c>
      <c r="I10" s="492"/>
    </row>
    <row r="11" spans="1:9" ht="24.75" customHeight="1">
      <c r="A11" s="493" t="s">
        <v>492</v>
      </c>
      <c r="B11" s="494">
        <v>43900.62463486609</v>
      </c>
      <c r="C11" s="495">
        <v>546.834624830591</v>
      </c>
      <c r="D11" s="496">
        <v>1064.8563854033114</v>
      </c>
      <c r="E11" s="497">
        <v>354.1390670425043</v>
      </c>
      <c r="F11" s="497">
        <v>194.37249697769823</v>
      </c>
      <c r="G11" s="497">
        <v>1563.9201844653562</v>
      </c>
      <c r="H11" s="495">
        <v>3177.28813388887</v>
      </c>
      <c r="I11" s="498">
        <v>47624.74739358557</v>
      </c>
    </row>
    <row r="12" spans="1:9" ht="19.5" customHeight="1">
      <c r="A12" s="482" t="s">
        <v>493</v>
      </c>
      <c r="B12" s="499">
        <v>9609.322212647048</v>
      </c>
      <c r="C12" s="500">
        <v>195.19572167078024</v>
      </c>
      <c r="D12" s="501">
        <v>1493.3905728576722</v>
      </c>
      <c r="E12" s="502">
        <v>712.8516046021309</v>
      </c>
      <c r="F12" s="502">
        <v>397.5565471517188</v>
      </c>
      <c r="G12" s="479">
        <v>627.3545077049585</v>
      </c>
      <c r="H12" s="480">
        <v>3231.1532323164806</v>
      </c>
      <c r="I12" s="484">
        <v>13035.671166634307</v>
      </c>
    </row>
    <row r="13" spans="1:9" ht="19.5" customHeight="1">
      <c r="A13" s="482" t="s">
        <v>494</v>
      </c>
      <c r="B13" s="503">
        <v>4279.8613059229465</v>
      </c>
      <c r="C13" s="480">
        <v>61.071076305306605</v>
      </c>
      <c r="D13" s="485">
        <v>383.40927835208714</v>
      </c>
      <c r="E13" s="486">
        <v>172.1149404610363</v>
      </c>
      <c r="F13" s="486">
        <v>45.61274595743319</v>
      </c>
      <c r="G13" s="479">
        <v>441.81575976485965</v>
      </c>
      <c r="H13" s="480">
        <v>1042.952724535416</v>
      </c>
      <c r="I13" s="484">
        <v>5383.88510676367</v>
      </c>
    </row>
    <row r="14" spans="1:9" ht="19.5" customHeight="1">
      <c r="A14" s="482" t="s">
        <v>495</v>
      </c>
      <c r="B14" s="503">
        <v>2323.2359662469084</v>
      </c>
      <c r="C14" s="480">
        <v>28.660415240633153</v>
      </c>
      <c r="D14" s="485">
        <v>966.6792183024193</v>
      </c>
      <c r="E14" s="486">
        <v>596.3805554327494</v>
      </c>
      <c r="F14" s="486">
        <v>293.31190916477755</v>
      </c>
      <c r="G14" s="479">
        <v>1741.8960667466836</v>
      </c>
      <c r="H14" s="480">
        <v>3598.2677496466295</v>
      </c>
      <c r="I14" s="484">
        <v>5950.164131134171</v>
      </c>
    </row>
    <row r="15" spans="1:9" s="504" customFormat="1" ht="15" customHeight="1" hidden="1">
      <c r="A15" s="482"/>
      <c r="B15" s="503">
        <v>0</v>
      </c>
      <c r="C15" s="480">
        <v>0</v>
      </c>
      <c r="D15" s="485">
        <v>0</v>
      </c>
      <c r="E15" s="486">
        <v>0</v>
      </c>
      <c r="F15" s="486">
        <v>0</v>
      </c>
      <c r="G15" s="479">
        <v>0</v>
      </c>
      <c r="H15" s="480">
        <v>0</v>
      </c>
      <c r="I15" s="484">
        <v>0</v>
      </c>
    </row>
    <row r="16" spans="1:9" ht="19.5" customHeight="1">
      <c r="A16" s="482" t="s">
        <v>496</v>
      </c>
      <c r="B16" s="503">
        <v>1720.9919083565842</v>
      </c>
      <c r="C16" s="480">
        <v>27.593272119971278</v>
      </c>
      <c r="D16" s="485">
        <v>314.0449755090654</v>
      </c>
      <c r="E16" s="486">
        <v>157.0224877545327</v>
      </c>
      <c r="F16" s="486">
        <v>62.50409706733826</v>
      </c>
      <c r="G16" s="479">
        <v>104.50575085656646</v>
      </c>
      <c r="H16" s="480">
        <v>638.0773111875029</v>
      </c>
      <c r="I16" s="484">
        <v>2386.6624916640585</v>
      </c>
    </row>
    <row r="17" spans="1:9" ht="9.75" customHeight="1" hidden="1">
      <c r="A17" s="482"/>
      <c r="B17" s="505"/>
      <c r="C17" s="488"/>
      <c r="D17" s="489"/>
      <c r="E17" s="490"/>
      <c r="F17" s="490"/>
      <c r="G17" s="491"/>
      <c r="H17" s="480">
        <v>0</v>
      </c>
      <c r="I17" s="492"/>
    </row>
    <row r="18" spans="1:9" ht="24.75" customHeight="1">
      <c r="A18" s="506" t="s">
        <v>497</v>
      </c>
      <c r="B18" s="494">
        <v>17933.411393173486</v>
      </c>
      <c r="C18" s="495">
        <v>312.5204853366913</v>
      </c>
      <c r="D18" s="496">
        <v>3157.5240450212436</v>
      </c>
      <c r="E18" s="497">
        <v>1638.3695882504492</v>
      </c>
      <c r="F18" s="497">
        <v>798.9852993412678</v>
      </c>
      <c r="G18" s="497">
        <v>2915.572085073068</v>
      </c>
      <c r="H18" s="495">
        <v>8510.45101768603</v>
      </c>
      <c r="I18" s="498">
        <v>26756.382896196203</v>
      </c>
    </row>
    <row r="19" spans="1:9" ht="19.5" customHeight="1">
      <c r="A19" s="507" t="s">
        <v>498</v>
      </c>
      <c r="B19" s="508">
        <v>1413.7530974622819</v>
      </c>
      <c r="C19" s="509">
        <v>2.286735258561156</v>
      </c>
      <c r="D19" s="510">
        <v>22.867352585611556</v>
      </c>
      <c r="E19" s="511">
        <v>13.720411551366935</v>
      </c>
      <c r="F19" s="511">
        <v>2.286735258561156</v>
      </c>
      <c r="G19" s="479">
        <v>21.000543153286117</v>
      </c>
      <c r="H19" s="480">
        <v>59.87504254882577</v>
      </c>
      <c r="I19" s="484">
        <v>1475.9148752696685</v>
      </c>
    </row>
    <row r="20" spans="1:9" ht="24.75" customHeight="1">
      <c r="A20" s="512" t="s">
        <v>499</v>
      </c>
      <c r="B20" s="494">
        <v>63247.78912550186</v>
      </c>
      <c r="C20" s="495">
        <v>861.6418454258435</v>
      </c>
      <c r="D20" s="496">
        <v>4245.247783010166</v>
      </c>
      <c r="E20" s="497">
        <v>2006.2290668443202</v>
      </c>
      <c r="F20" s="497">
        <v>995.6445315775272</v>
      </c>
      <c r="G20" s="497">
        <v>4500.492812691711</v>
      </c>
      <c r="H20" s="495">
        <v>11747.614194123726</v>
      </c>
      <c r="I20" s="498">
        <v>75857.04516505143</v>
      </c>
    </row>
    <row r="21" spans="1:9" ht="19.5" customHeight="1">
      <c r="A21" s="513" t="s">
        <v>500</v>
      </c>
      <c r="B21" s="514">
        <v>11377.448723129368</v>
      </c>
      <c r="C21" s="500">
        <v>217.0874005460724</v>
      </c>
      <c r="D21" s="501">
        <v>2352.2883359732423</v>
      </c>
      <c r="E21" s="502">
        <v>961.9532987680595</v>
      </c>
      <c r="F21" s="502">
        <v>416.79561312708</v>
      </c>
      <c r="G21" s="479">
        <v>3128.4076203570476</v>
      </c>
      <c r="H21" s="480">
        <v>6859.44486822543</v>
      </c>
      <c r="I21" s="484">
        <v>18453.98099190087</v>
      </c>
    </row>
    <row r="22" spans="1:9" ht="19.5" customHeight="1">
      <c r="A22" s="515" t="s">
        <v>501</v>
      </c>
      <c r="B22" s="483">
        <v>954.8073706376487</v>
      </c>
      <c r="C22" s="480">
        <v>26.068781947597174</v>
      </c>
      <c r="D22" s="485">
        <v>515.2776782624471</v>
      </c>
      <c r="E22" s="486">
        <v>243.9184275798566</v>
      </c>
      <c r="F22" s="486">
        <v>190.7137205640004</v>
      </c>
      <c r="G22" s="479">
        <v>1790.0171155583196</v>
      </c>
      <c r="H22" s="488">
        <v>2739.9269419646234</v>
      </c>
      <c r="I22" s="484">
        <v>3720.8030945498695</v>
      </c>
    </row>
    <row r="23" spans="1:9" ht="7.5" customHeight="1" hidden="1">
      <c r="A23" s="515"/>
      <c r="B23" s="487"/>
      <c r="C23" s="488"/>
      <c r="D23" s="489"/>
      <c r="E23" s="490"/>
      <c r="F23" s="490"/>
      <c r="G23" s="491"/>
      <c r="H23" s="480">
        <v>0</v>
      </c>
      <c r="I23" s="492"/>
    </row>
    <row r="24" spans="1:9" ht="24.75" customHeight="1" thickBot="1">
      <c r="A24" s="516" t="s">
        <v>502</v>
      </c>
      <c r="B24" s="494">
        <v>12332.256093767017</v>
      </c>
      <c r="C24" s="495">
        <v>243.15618249366958</v>
      </c>
      <c r="D24" s="517">
        <v>2867.566014235689</v>
      </c>
      <c r="E24" s="518">
        <v>1205.8717263479161</v>
      </c>
      <c r="F24" s="518">
        <v>607.5093336910804</v>
      </c>
      <c r="G24" s="497">
        <v>4918.424735915367</v>
      </c>
      <c r="H24" s="480">
        <v>9599.371810190052</v>
      </c>
      <c r="I24" s="498">
        <v>22174.784086450738</v>
      </c>
    </row>
    <row r="25" spans="1:9" ht="30" customHeight="1" thickBot="1">
      <c r="A25" s="519" t="s">
        <v>503</v>
      </c>
      <c r="B25" s="520">
        <v>75580.04521926888</v>
      </c>
      <c r="C25" s="521">
        <v>1104.798027919513</v>
      </c>
      <c r="D25" s="522">
        <v>7112.813797245855</v>
      </c>
      <c r="E25" s="523">
        <v>3212.1007931922363</v>
      </c>
      <c r="F25" s="523">
        <v>1603.1538652686077</v>
      </c>
      <c r="G25" s="523">
        <v>9418.917548607078</v>
      </c>
      <c r="H25" s="521">
        <v>21346.986004313778</v>
      </c>
      <c r="I25" s="524">
        <v>98031.82925150217</v>
      </c>
    </row>
    <row r="26" spans="1:9" ht="19.5" customHeight="1">
      <c r="A26" s="525" t="s">
        <v>504</v>
      </c>
      <c r="B26" s="476">
        <v>2270.35518540657</v>
      </c>
      <c r="C26" s="526"/>
      <c r="D26" s="527"/>
      <c r="E26" s="528"/>
      <c r="F26" s="528"/>
      <c r="G26" s="529"/>
      <c r="H26" s="480">
        <v>0</v>
      </c>
      <c r="I26" s="484">
        <v>2270.35518540657</v>
      </c>
    </row>
    <row r="27" spans="1:9" ht="19.5" customHeight="1">
      <c r="A27" s="525" t="s">
        <v>505</v>
      </c>
      <c r="B27" s="483">
        <v>6650.555752892339</v>
      </c>
      <c r="C27" s="480"/>
      <c r="D27" s="485"/>
      <c r="E27" s="486"/>
      <c r="F27" s="486"/>
      <c r="G27" s="479"/>
      <c r="H27" s="480">
        <v>0</v>
      </c>
      <c r="I27" s="484">
        <v>6650.555752892339</v>
      </c>
    </row>
    <row r="28" spans="1:9" ht="19.5" customHeight="1" thickBot="1">
      <c r="A28" s="482" t="s">
        <v>506</v>
      </c>
      <c r="B28" s="530">
        <v>1464.7346296296294</v>
      </c>
      <c r="C28" s="531"/>
      <c r="D28" s="532"/>
      <c r="E28" s="533"/>
      <c r="F28" s="533"/>
      <c r="G28" s="534"/>
      <c r="H28" s="480">
        <v>0</v>
      </c>
      <c r="I28" s="535">
        <v>1464.7346296296294</v>
      </c>
    </row>
    <row r="29" spans="1:9" ht="30" customHeight="1" thickBot="1">
      <c r="A29" s="519" t="s">
        <v>55</v>
      </c>
      <c r="B29" s="520">
        <v>85965.69078719743</v>
      </c>
      <c r="C29" s="521">
        <v>1104.798027919513</v>
      </c>
      <c r="D29" s="536">
        <v>7112.813797245855</v>
      </c>
      <c r="E29" s="537">
        <v>3212.1007931922363</v>
      </c>
      <c r="F29" s="537">
        <v>1603.1538652686077</v>
      </c>
      <c r="G29" s="523">
        <v>9418.917548607078</v>
      </c>
      <c r="H29" s="521">
        <v>21346.986004313778</v>
      </c>
      <c r="I29" s="524">
        <v>108417.47481943072</v>
      </c>
    </row>
    <row r="30" spans="1:9" ht="19.5" customHeight="1">
      <c r="A30" s="482" t="s">
        <v>507</v>
      </c>
      <c r="B30" s="476">
        <v>336.53911166817136</v>
      </c>
      <c r="C30" s="477">
        <v>762.1651079525466</v>
      </c>
      <c r="D30" s="538"/>
      <c r="E30" s="539"/>
      <c r="F30" s="539"/>
      <c r="G30" s="540"/>
      <c r="H30" s="480">
        <v>875.284501091729</v>
      </c>
      <c r="I30" s="481">
        <v>1973.988720712447</v>
      </c>
    </row>
    <row r="31" spans="1:9" ht="19.5" customHeight="1">
      <c r="A31" s="482" t="s">
        <v>508</v>
      </c>
      <c r="B31" s="505">
        <v>283.89705375561005</v>
      </c>
      <c r="C31" s="488">
        <v>1169.7886137943578</v>
      </c>
      <c r="D31" s="541"/>
      <c r="E31" s="542"/>
      <c r="F31" s="542"/>
      <c r="G31" s="543"/>
      <c r="H31" s="480">
        <v>27.902339727874764</v>
      </c>
      <c r="I31" s="484">
        <v>1481.5880072778427</v>
      </c>
    </row>
    <row r="32" spans="1:9" ht="24.75" customHeight="1" thickBot="1">
      <c r="A32" s="544" t="s">
        <v>509</v>
      </c>
      <c r="B32" s="545">
        <v>620.4361654237814</v>
      </c>
      <c r="C32" s="546">
        <v>1931.9537217469044</v>
      </c>
      <c r="D32" s="547"/>
      <c r="E32" s="548"/>
      <c r="F32" s="548"/>
      <c r="G32" s="548"/>
      <c r="H32" s="546">
        <v>903.1868408196037</v>
      </c>
      <c r="I32" s="549">
        <v>3455.57672799029</v>
      </c>
    </row>
    <row r="33" spans="1:9" ht="24.75" customHeight="1">
      <c r="A33" s="550" t="s">
        <v>510</v>
      </c>
      <c r="B33" s="551"/>
      <c r="C33" s="552">
        <v>2022.481780453636</v>
      </c>
      <c r="D33" s="553"/>
      <c r="E33" s="554"/>
      <c r="F33" s="554"/>
      <c r="G33" s="555"/>
      <c r="H33" s="556">
        <v>2069.028065289265</v>
      </c>
      <c r="I33" s="492">
        <v>4091.5098457429012</v>
      </c>
    </row>
    <row r="34" spans="1:9" ht="24.75" customHeight="1">
      <c r="A34" s="506" t="s">
        <v>377</v>
      </c>
      <c r="B34" s="494">
        <v>8</v>
      </c>
      <c r="C34" s="495">
        <v>613.0259506621157</v>
      </c>
      <c r="D34" s="557"/>
      <c r="E34" s="558"/>
      <c r="F34" s="558"/>
      <c r="G34" s="559"/>
      <c r="H34" s="495">
        <v>66</v>
      </c>
      <c r="I34" s="498">
        <v>687.0259506621157</v>
      </c>
    </row>
    <row r="35" spans="1:9" ht="24.75" customHeight="1">
      <c r="A35" s="506" t="s">
        <v>511</v>
      </c>
      <c r="B35" s="494">
        <v>5960.710473817579</v>
      </c>
      <c r="C35" s="495">
        <v>710.5635108961536</v>
      </c>
      <c r="D35" s="557"/>
      <c r="E35" s="558"/>
      <c r="F35" s="558"/>
      <c r="G35" s="555"/>
      <c r="H35" s="495">
        <v>2944.782888281844</v>
      </c>
      <c r="I35" s="484">
        <v>9616.056872995576</v>
      </c>
    </row>
    <row r="36" spans="1:9" ht="24.75" customHeight="1" thickBot="1">
      <c r="A36" s="544" t="s">
        <v>546</v>
      </c>
      <c r="B36" s="494"/>
      <c r="C36" s="560"/>
      <c r="D36" s="561"/>
      <c r="E36" s="562"/>
      <c r="F36" s="562"/>
      <c r="G36" s="555"/>
      <c r="H36" s="563">
        <v>-1966.8872237402004</v>
      </c>
      <c r="I36" s="549">
        <v>-1966.8872237402004</v>
      </c>
    </row>
    <row r="37" spans="1:9" ht="30" customHeight="1" thickBot="1">
      <c r="A37" s="564" t="s">
        <v>512</v>
      </c>
      <c r="B37" s="520">
        <v>92554.8374264388</v>
      </c>
      <c r="C37" s="521">
        <v>6382.822991678323</v>
      </c>
      <c r="D37" s="565"/>
      <c r="E37" s="566"/>
      <c r="F37" s="566"/>
      <c r="G37" s="566"/>
      <c r="H37" s="522">
        <v>25363.09657496429</v>
      </c>
      <c r="I37" s="524">
        <v>124300.7569930814</v>
      </c>
    </row>
    <row r="38" spans="1:9" ht="15" customHeight="1">
      <c r="A38" s="567" t="s">
        <v>513</v>
      </c>
      <c r="B38" s="568"/>
      <c r="C38" s="568"/>
      <c r="D38" s="569"/>
      <c r="E38" s="569"/>
      <c r="F38" s="569"/>
      <c r="G38" s="569"/>
      <c r="H38" s="568"/>
      <c r="I38" s="568"/>
    </row>
    <row r="39" ht="10.5" customHeight="1">
      <c r="A39" s="463" t="s">
        <v>514</v>
      </c>
    </row>
    <row r="40" spans="1:9" s="504" customFormat="1" ht="11.25">
      <c r="A40" s="570"/>
      <c r="B40" s="570"/>
      <c r="C40" s="570"/>
      <c r="D40" s="570"/>
      <c r="E40" s="570"/>
      <c r="F40" s="570"/>
      <c r="G40" s="570"/>
      <c r="H40" s="570"/>
      <c r="I40" s="570"/>
    </row>
    <row r="41" spans="1:9" s="504" customFormat="1" ht="11.25">
      <c r="A41" s="570"/>
      <c r="B41" s="570"/>
      <c r="C41" s="570"/>
      <c r="D41" s="570"/>
      <c r="E41" s="570"/>
      <c r="F41" s="570"/>
      <c r="G41" s="570"/>
      <c r="H41" s="570"/>
      <c r="I41" s="570"/>
    </row>
    <row r="42" spans="1:9" s="504" customFormat="1" ht="11.25">
      <c r="A42" s="570"/>
      <c r="B42" s="570"/>
      <c r="C42" s="570"/>
      <c r="D42" s="570"/>
      <c r="E42" s="570"/>
      <c r="F42" s="570"/>
      <c r="G42" s="570"/>
      <c r="H42" s="570"/>
      <c r="I42" s="570"/>
    </row>
    <row r="43" spans="1:9" s="504" customFormat="1" ht="11.25">
      <c r="A43" s="570"/>
      <c r="B43" s="570"/>
      <c r="C43" s="570"/>
      <c r="D43" s="570"/>
      <c r="E43" s="570"/>
      <c r="F43" s="570"/>
      <c r="G43" s="570"/>
      <c r="H43" s="570"/>
      <c r="I43" s="570"/>
    </row>
    <row r="44" spans="1:9" s="504" customFormat="1" ht="11.25">
      <c r="A44" s="570"/>
      <c r="B44" s="570"/>
      <c r="C44" s="570"/>
      <c r="D44" s="570"/>
      <c r="E44" s="570"/>
      <c r="F44" s="570"/>
      <c r="G44" s="570"/>
      <c r="H44" s="570"/>
      <c r="I44" s="570"/>
    </row>
    <row r="45" spans="1:9" s="504" customFormat="1" ht="11.25">
      <c r="A45" s="570"/>
      <c r="B45" s="570"/>
      <c r="C45" s="570"/>
      <c r="D45" s="570"/>
      <c r="E45" s="570"/>
      <c r="F45" s="570"/>
      <c r="G45" s="570"/>
      <c r="H45" s="570"/>
      <c r="I45" s="570"/>
    </row>
    <row r="46" spans="1:9" s="504" customFormat="1" ht="11.25">
      <c r="A46" s="570"/>
      <c r="B46" s="570"/>
      <c r="C46" s="570"/>
      <c r="D46" s="570"/>
      <c r="E46" s="570"/>
      <c r="F46" s="570"/>
      <c r="G46" s="570"/>
      <c r="H46" s="570"/>
      <c r="I46" s="570"/>
    </row>
    <row r="47" spans="1:9" s="504" customFormat="1" ht="11.25">
      <c r="A47" s="570"/>
      <c r="B47" s="570"/>
      <c r="C47" s="570"/>
      <c r="D47" s="570"/>
      <c r="E47" s="570"/>
      <c r="F47" s="570"/>
      <c r="G47" s="570"/>
      <c r="H47" s="570"/>
      <c r="I47" s="570"/>
    </row>
    <row r="48" spans="1:9" s="504" customFormat="1" ht="11.25">
      <c r="A48" s="570"/>
      <c r="B48" s="570"/>
      <c r="C48" s="570"/>
      <c r="D48" s="570"/>
      <c r="E48" s="570"/>
      <c r="F48" s="570"/>
      <c r="G48" s="570"/>
      <c r="H48" s="570"/>
      <c r="I48" s="570"/>
    </row>
    <row r="49" spans="1:9" s="504" customFormat="1" ht="11.25">
      <c r="A49" s="570"/>
      <c r="B49" s="570"/>
      <c r="C49" s="570"/>
      <c r="D49" s="570"/>
      <c r="E49" s="570"/>
      <c r="F49" s="570"/>
      <c r="G49" s="570"/>
      <c r="H49" s="570"/>
      <c r="I49" s="570"/>
    </row>
    <row r="50" spans="1:9" s="504" customFormat="1" ht="11.25">
      <c r="A50" s="570"/>
      <c r="B50" s="570"/>
      <c r="C50" s="570"/>
      <c r="D50" s="570"/>
      <c r="E50" s="570"/>
      <c r="F50" s="570"/>
      <c r="G50" s="570"/>
      <c r="H50" s="570"/>
      <c r="I50" s="570"/>
    </row>
    <row r="51" spans="1:9" s="504" customFormat="1" ht="11.25">
      <c r="A51" s="570"/>
      <c r="B51" s="570"/>
      <c r="C51" s="570"/>
      <c r="D51" s="570"/>
      <c r="E51" s="570"/>
      <c r="F51" s="570"/>
      <c r="G51" s="570"/>
      <c r="H51" s="570"/>
      <c r="I51" s="570"/>
    </row>
    <row r="52" spans="1:9" s="504" customFormat="1" ht="11.25">
      <c r="A52" s="570"/>
      <c r="B52" s="570"/>
      <c r="C52" s="570"/>
      <c r="D52" s="570"/>
      <c r="E52" s="570"/>
      <c r="F52" s="570"/>
      <c r="G52" s="570"/>
      <c r="H52" s="570"/>
      <c r="I52" s="570"/>
    </row>
    <row r="53" spans="1:9" s="504" customFormat="1" ht="11.25">
      <c r="A53" s="570"/>
      <c r="B53" s="570"/>
      <c r="C53" s="570"/>
      <c r="D53" s="570"/>
      <c r="E53" s="570"/>
      <c r="F53" s="570"/>
      <c r="G53" s="570"/>
      <c r="H53" s="570"/>
      <c r="I53" s="570"/>
    </row>
    <row r="54" spans="1:9" s="504" customFormat="1" ht="11.25">
      <c r="A54" s="570"/>
      <c r="B54" s="570"/>
      <c r="C54" s="570"/>
      <c r="D54" s="570"/>
      <c r="E54" s="570"/>
      <c r="F54" s="570"/>
      <c r="G54" s="570"/>
      <c r="H54" s="570"/>
      <c r="I54" s="570"/>
    </row>
    <row r="55" spans="1:9" s="504" customFormat="1" ht="11.25">
      <c r="A55" s="570"/>
      <c r="B55" s="570"/>
      <c r="C55" s="570"/>
      <c r="D55" s="570"/>
      <c r="E55" s="570"/>
      <c r="F55" s="570"/>
      <c r="G55" s="570"/>
      <c r="H55" s="570"/>
      <c r="I55" s="570"/>
    </row>
    <row r="56" spans="1:9" s="504" customFormat="1" ht="11.25">
      <c r="A56" s="570"/>
      <c r="B56" s="570"/>
      <c r="C56" s="570"/>
      <c r="D56" s="570"/>
      <c r="E56" s="570"/>
      <c r="F56" s="570"/>
      <c r="G56" s="570"/>
      <c r="H56" s="570"/>
      <c r="I56" s="570"/>
    </row>
    <row r="57" spans="1:9" s="504" customFormat="1" ht="11.25">
      <c r="A57" s="570"/>
      <c r="B57" s="570"/>
      <c r="C57" s="570"/>
      <c r="D57" s="570"/>
      <c r="E57" s="570"/>
      <c r="F57" s="570"/>
      <c r="G57" s="570"/>
      <c r="H57" s="570"/>
      <c r="I57" s="570"/>
    </row>
    <row r="58" spans="1:9" s="504" customFormat="1" ht="11.25">
      <c r="A58" s="570"/>
      <c r="B58" s="570"/>
      <c r="C58" s="570"/>
      <c r="D58" s="570"/>
      <c r="E58" s="570"/>
      <c r="F58" s="570"/>
      <c r="G58" s="570"/>
      <c r="H58" s="570"/>
      <c r="I58" s="570"/>
    </row>
    <row r="59" spans="1:9" s="504" customFormat="1" ht="11.25">
      <c r="A59" s="570"/>
      <c r="B59" s="570"/>
      <c r="C59" s="570"/>
      <c r="D59" s="570"/>
      <c r="E59" s="570"/>
      <c r="F59" s="570"/>
      <c r="G59" s="570"/>
      <c r="H59" s="570"/>
      <c r="I59" s="570"/>
    </row>
    <row r="60" spans="1:9" s="504" customFormat="1" ht="11.25">
      <c r="A60" s="570"/>
      <c r="B60" s="570"/>
      <c r="C60" s="570"/>
      <c r="D60" s="570"/>
      <c r="E60" s="570"/>
      <c r="F60" s="570"/>
      <c r="G60" s="570"/>
      <c r="H60" s="570"/>
      <c r="I60" s="570"/>
    </row>
    <row r="61" spans="1:9" s="504" customFormat="1" ht="11.25">
      <c r="A61" s="570"/>
      <c r="B61" s="570"/>
      <c r="C61" s="570"/>
      <c r="D61" s="570"/>
      <c r="E61" s="570"/>
      <c r="F61" s="570"/>
      <c r="G61" s="570"/>
      <c r="H61" s="570"/>
      <c r="I61" s="570"/>
    </row>
    <row r="62" spans="1:9" s="504" customFormat="1" ht="11.25">
      <c r="A62" s="570"/>
      <c r="B62" s="570"/>
      <c r="C62" s="570"/>
      <c r="D62" s="570"/>
      <c r="E62" s="570"/>
      <c r="F62" s="570"/>
      <c r="G62" s="570"/>
      <c r="H62" s="570"/>
      <c r="I62" s="570"/>
    </row>
    <row r="63" spans="1:9" s="504" customFormat="1" ht="11.25">
      <c r="A63" s="570"/>
      <c r="B63" s="570"/>
      <c r="C63" s="570"/>
      <c r="D63" s="570"/>
      <c r="E63" s="570"/>
      <c r="F63" s="570"/>
      <c r="G63" s="570"/>
      <c r="H63" s="570"/>
      <c r="I63" s="570"/>
    </row>
    <row r="64" spans="1:9" s="504" customFormat="1" ht="11.25">
      <c r="A64" s="570"/>
      <c r="B64" s="570"/>
      <c r="C64" s="570"/>
      <c r="D64" s="570"/>
      <c r="E64" s="570"/>
      <c r="F64" s="570"/>
      <c r="G64" s="570"/>
      <c r="H64" s="570"/>
      <c r="I64" s="570"/>
    </row>
  </sheetData>
  <sheetProtection/>
  <mergeCells count="3">
    <mergeCell ref="B4:C4"/>
    <mergeCell ref="D4:G4"/>
    <mergeCell ref="I4:I5"/>
  </mergeCells>
  <printOptions/>
  <pageMargins left="0.787401575" right="0.787401575" top="0.984251969" bottom="0.984251969" header="0.4921259845" footer="0.4921259845"/>
  <pageSetup horizontalDpi="600" verticalDpi="600" orientation="portrait" paperSize="9" r:id="rId1"/>
</worksheet>
</file>

<file path=xl/worksheets/sheet58.xml><?xml version="1.0" encoding="utf-8"?>
<worksheet xmlns="http://schemas.openxmlformats.org/spreadsheetml/2006/main" xmlns:r="http://schemas.openxmlformats.org/officeDocument/2006/relationships">
  <dimension ref="A1:I64"/>
  <sheetViews>
    <sheetView zoomScalePageLayoutView="0" workbookViewId="0" topLeftCell="A1">
      <selection activeCell="A1" sqref="A1"/>
    </sheetView>
  </sheetViews>
  <sheetFormatPr defaultColWidth="7.8515625" defaultRowHeight="12.75"/>
  <cols>
    <col min="1" max="1" width="30.00390625" style="463" customWidth="1"/>
    <col min="2" max="2" width="7.140625" style="463" customWidth="1"/>
    <col min="3" max="3" width="8.00390625" style="463" customWidth="1"/>
    <col min="4" max="7" width="7.140625" style="463" customWidth="1"/>
    <col min="8" max="8" width="8.57421875" style="463" customWidth="1"/>
    <col min="9" max="9" width="7.8515625" style="463" customWidth="1"/>
    <col min="10" max="16384" width="7.8515625" style="403" customWidth="1"/>
  </cols>
  <sheetData>
    <row r="1" ht="11.25">
      <c r="A1" s="462" t="s">
        <v>515</v>
      </c>
    </row>
    <row r="3" ht="12" thickBot="1">
      <c r="I3" s="464" t="s">
        <v>166</v>
      </c>
    </row>
    <row r="4" spans="1:9" ht="39.75" customHeight="1">
      <c r="A4" s="465" t="s">
        <v>516</v>
      </c>
      <c r="B4" s="650" t="s">
        <v>480</v>
      </c>
      <c r="C4" s="651"/>
      <c r="D4" s="656" t="s">
        <v>481</v>
      </c>
      <c r="E4" s="657"/>
      <c r="F4" s="657"/>
      <c r="G4" s="657"/>
      <c r="H4" s="571"/>
      <c r="I4" s="654" t="s">
        <v>18</v>
      </c>
    </row>
    <row r="5" spans="1:9" ht="69.75" customHeight="1" thickBot="1">
      <c r="A5" s="468" t="s">
        <v>482</v>
      </c>
      <c r="B5" s="469" t="s">
        <v>483</v>
      </c>
      <c r="C5" s="470" t="s">
        <v>484</v>
      </c>
      <c r="D5" s="532" t="s">
        <v>485</v>
      </c>
      <c r="E5" s="572" t="s">
        <v>486</v>
      </c>
      <c r="F5" s="572" t="s">
        <v>487</v>
      </c>
      <c r="G5" s="534" t="s">
        <v>488</v>
      </c>
      <c r="H5" s="470" t="s">
        <v>489</v>
      </c>
      <c r="I5" s="655"/>
    </row>
    <row r="6" spans="1:9" ht="19.5" customHeight="1">
      <c r="A6" s="475" t="s">
        <v>490</v>
      </c>
      <c r="B6" s="476">
        <v>34414.13986844928</v>
      </c>
      <c r="C6" s="477">
        <v>503.2342059006917</v>
      </c>
      <c r="D6" s="478">
        <v>520.460944848519</v>
      </c>
      <c r="E6" s="479">
        <v>220.288829908058</v>
      </c>
      <c r="F6" s="479">
        <v>103.51288270420164</v>
      </c>
      <c r="G6" s="479">
        <v>752.6972721327329</v>
      </c>
      <c r="H6" s="477">
        <v>1596.9599295935116</v>
      </c>
      <c r="I6" s="481">
        <v>36514.334003943484</v>
      </c>
    </row>
    <row r="7" spans="1:9" ht="19.5" customHeight="1">
      <c r="A7" s="482" t="s">
        <v>491</v>
      </c>
      <c r="B7" s="483">
        <v>10606.402345425506</v>
      </c>
      <c r="C7" s="480">
        <v>48.17388944702168</v>
      </c>
      <c r="D7" s="478">
        <v>611.7779061737278</v>
      </c>
      <c r="E7" s="479">
        <v>173.79187965064784</v>
      </c>
      <c r="F7" s="479">
        <v>121.19696870374125</v>
      </c>
      <c r="G7" s="479">
        <v>914.1682365942743</v>
      </c>
      <c r="H7" s="480">
        <v>1820.9349911223912</v>
      </c>
      <c r="I7" s="484">
        <v>12475.511225994918</v>
      </c>
    </row>
    <row r="8" spans="1:9" ht="3" customHeight="1" hidden="1">
      <c r="A8" s="482"/>
      <c r="B8" s="483"/>
      <c r="C8" s="480"/>
      <c r="D8" s="485"/>
      <c r="E8" s="486"/>
      <c r="F8" s="486"/>
      <c r="G8" s="479"/>
      <c r="H8" s="480">
        <v>0</v>
      </c>
      <c r="I8" s="484"/>
    </row>
    <row r="9" spans="1:9" ht="3" customHeight="1" hidden="1">
      <c r="A9" s="482"/>
      <c r="B9" s="483"/>
      <c r="C9" s="480"/>
      <c r="D9" s="485"/>
      <c r="E9" s="486"/>
      <c r="F9" s="486"/>
      <c r="G9" s="479"/>
      <c r="H9" s="480">
        <v>0</v>
      </c>
      <c r="I9" s="484"/>
    </row>
    <row r="10" spans="1:9" ht="3" customHeight="1" hidden="1">
      <c r="A10" s="482"/>
      <c r="B10" s="487"/>
      <c r="C10" s="488"/>
      <c r="D10" s="489"/>
      <c r="E10" s="490"/>
      <c r="F10" s="490"/>
      <c r="G10" s="491"/>
      <c r="H10" s="480">
        <v>0</v>
      </c>
      <c r="I10" s="492"/>
    </row>
    <row r="11" spans="1:9" ht="24.75" customHeight="1">
      <c r="A11" s="493" t="s">
        <v>492</v>
      </c>
      <c r="B11" s="494">
        <v>45020.54221387479</v>
      </c>
      <c r="C11" s="495">
        <v>551.4080953477134</v>
      </c>
      <c r="D11" s="496">
        <v>1132.2388510222468</v>
      </c>
      <c r="E11" s="497">
        <v>394.08070955870585</v>
      </c>
      <c r="F11" s="497">
        <v>224.7098514079429</v>
      </c>
      <c r="G11" s="497">
        <v>1666.8655087270072</v>
      </c>
      <c r="H11" s="495">
        <v>3417.8949207159026</v>
      </c>
      <c r="I11" s="498">
        <v>48989.8452299384</v>
      </c>
    </row>
    <row r="12" spans="1:9" ht="19.5" customHeight="1">
      <c r="A12" s="482" t="s">
        <v>493</v>
      </c>
      <c r="B12" s="499">
        <v>9703.631709454083</v>
      </c>
      <c r="C12" s="500">
        <v>199.67772277756012</v>
      </c>
      <c r="D12" s="501">
        <v>1563.1817329489586</v>
      </c>
      <c r="E12" s="502">
        <v>747.6099805322606</v>
      </c>
      <c r="F12" s="502">
        <v>436.4615363507059</v>
      </c>
      <c r="G12" s="479">
        <v>585.6356669255329</v>
      </c>
      <c r="H12" s="480">
        <v>3332.888916757458</v>
      </c>
      <c r="I12" s="484">
        <v>13236.1983489891</v>
      </c>
    </row>
    <row r="13" spans="1:9" ht="19.5" customHeight="1">
      <c r="A13" s="482" t="s">
        <v>494</v>
      </c>
      <c r="B13" s="503">
        <v>4432.6304687315505</v>
      </c>
      <c r="C13" s="480">
        <v>63.75417900868502</v>
      </c>
      <c r="D13" s="485">
        <v>398.3797718448008</v>
      </c>
      <c r="E13" s="486">
        <v>189.64657744333851</v>
      </c>
      <c r="F13" s="486">
        <v>51.07042077453248</v>
      </c>
      <c r="G13" s="479">
        <v>413.33760048773183</v>
      </c>
      <c r="H13" s="480">
        <v>1052.4343705504036</v>
      </c>
      <c r="I13" s="484">
        <v>5548.819018290638</v>
      </c>
    </row>
    <row r="14" spans="1:9" ht="19.5" customHeight="1">
      <c r="A14" s="482" t="s">
        <v>495</v>
      </c>
      <c r="B14" s="503">
        <v>2385.339178592817</v>
      </c>
      <c r="C14" s="480">
        <v>31.25204853366913</v>
      </c>
      <c r="D14" s="485">
        <v>1021.1035174561747</v>
      </c>
      <c r="E14" s="486">
        <v>621.5346432769221</v>
      </c>
      <c r="F14" s="486">
        <v>326.2408968880582</v>
      </c>
      <c r="G14" s="479">
        <v>1761.8621742121322</v>
      </c>
      <c r="H14" s="480">
        <v>3730.741231833287</v>
      </c>
      <c r="I14" s="484">
        <v>6147.332458959773</v>
      </c>
    </row>
    <row r="15" spans="1:9" s="504" customFormat="1" ht="15" customHeight="1" hidden="1">
      <c r="A15" s="482"/>
      <c r="B15" s="503">
        <v>0</v>
      </c>
      <c r="C15" s="480">
        <v>0</v>
      </c>
      <c r="D15" s="485">
        <v>0</v>
      </c>
      <c r="E15" s="486">
        <v>0</v>
      </c>
      <c r="F15" s="486">
        <v>0</v>
      </c>
      <c r="G15" s="479">
        <v>0</v>
      </c>
      <c r="H15" s="480">
        <v>0</v>
      </c>
      <c r="I15" s="484">
        <v>0</v>
      </c>
    </row>
    <row r="16" spans="1:9" ht="19.5" customHeight="1">
      <c r="A16" s="482" t="s">
        <v>496</v>
      </c>
      <c r="B16" s="503">
        <v>1718.9104108826014</v>
      </c>
      <c r="C16" s="480">
        <v>29.422660326820203</v>
      </c>
      <c r="D16" s="485">
        <v>321.81987538817333</v>
      </c>
      <c r="E16" s="486">
        <v>161.595958271655</v>
      </c>
      <c r="F16" s="486">
        <v>67.83981267064762</v>
      </c>
      <c r="G16" s="479">
        <v>67.17335001294259</v>
      </c>
      <c r="H16" s="480">
        <v>618.4289963434185</v>
      </c>
      <c r="I16" s="484">
        <v>2366.76206755284</v>
      </c>
    </row>
    <row r="17" spans="1:9" ht="9.75" customHeight="1" hidden="1">
      <c r="A17" s="482"/>
      <c r="B17" s="505"/>
      <c r="C17" s="488"/>
      <c r="D17" s="489"/>
      <c r="E17" s="490"/>
      <c r="F17" s="490"/>
      <c r="G17" s="491"/>
      <c r="H17" s="480">
        <v>0</v>
      </c>
      <c r="I17" s="492"/>
    </row>
    <row r="18" spans="1:9" ht="24.75" customHeight="1">
      <c r="A18" s="506" t="s">
        <v>497</v>
      </c>
      <c r="B18" s="494">
        <v>18240.511767661053</v>
      </c>
      <c r="C18" s="495">
        <v>324.1066106467345</v>
      </c>
      <c r="D18" s="496">
        <v>3304.4848976381077</v>
      </c>
      <c r="E18" s="497">
        <v>1720.3871595241762</v>
      </c>
      <c r="F18" s="497">
        <v>881.6126666839442</v>
      </c>
      <c r="G18" s="497">
        <v>2828.0087916383395</v>
      </c>
      <c r="H18" s="495">
        <v>8734.493515484568</v>
      </c>
      <c r="I18" s="498">
        <v>27299.111893792353</v>
      </c>
    </row>
    <row r="19" spans="1:9" ht="19.5" customHeight="1">
      <c r="A19" s="507" t="s">
        <v>498</v>
      </c>
      <c r="B19" s="508">
        <v>1402.2327387043074</v>
      </c>
      <c r="C19" s="509">
        <v>1.981837224086335</v>
      </c>
      <c r="D19" s="510">
        <v>23.172250620086377</v>
      </c>
      <c r="E19" s="511">
        <v>15.244901723741037</v>
      </c>
      <c r="F19" s="511">
        <v>2.286735258561156</v>
      </c>
      <c r="G19" s="479">
        <v>19.37259407163583</v>
      </c>
      <c r="H19" s="480">
        <v>60.0764816740244</v>
      </c>
      <c r="I19" s="484">
        <v>1464.291057602418</v>
      </c>
    </row>
    <row r="20" spans="1:9" ht="24.75" customHeight="1">
      <c r="A20" s="512" t="s">
        <v>499</v>
      </c>
      <c r="B20" s="494">
        <v>64663.28672024015</v>
      </c>
      <c r="C20" s="495">
        <v>877.4965432185343</v>
      </c>
      <c r="D20" s="496">
        <v>4459.895999280441</v>
      </c>
      <c r="E20" s="497">
        <v>2129.712770806623</v>
      </c>
      <c r="F20" s="497">
        <v>1108.6092533504482</v>
      </c>
      <c r="G20" s="497">
        <v>4514.246894436983</v>
      </c>
      <c r="H20" s="495">
        <v>12212.464917874495</v>
      </c>
      <c r="I20" s="498">
        <v>77753.24818133317</v>
      </c>
    </row>
    <row r="21" spans="1:9" ht="19.5" customHeight="1">
      <c r="A21" s="513" t="s">
        <v>500</v>
      </c>
      <c r="B21" s="514">
        <v>11559.767126698627</v>
      </c>
      <c r="C21" s="500">
        <v>236.90577278693573</v>
      </c>
      <c r="D21" s="501">
        <v>2476.9916320734437</v>
      </c>
      <c r="E21" s="502">
        <v>990.9186120431675</v>
      </c>
      <c r="F21" s="502">
        <v>449.26725379864837</v>
      </c>
      <c r="G21" s="479">
        <v>3025.606062932762</v>
      </c>
      <c r="H21" s="480">
        <v>6942.783560848022</v>
      </c>
      <c r="I21" s="484">
        <v>18739.456460333586</v>
      </c>
    </row>
    <row r="22" spans="1:9" ht="19.5" customHeight="1">
      <c r="A22" s="515" t="s">
        <v>501</v>
      </c>
      <c r="B22" s="483">
        <v>1056.2400573897094</v>
      </c>
      <c r="C22" s="480">
        <v>23.172250620086377</v>
      </c>
      <c r="D22" s="485">
        <v>579.153816484922</v>
      </c>
      <c r="E22" s="486">
        <v>268.31027033784227</v>
      </c>
      <c r="F22" s="486">
        <v>218.7643397356839</v>
      </c>
      <c r="G22" s="479">
        <v>1779.2372756601121</v>
      </c>
      <c r="H22" s="488">
        <v>2845.46570221856</v>
      </c>
      <c r="I22" s="484">
        <v>3924.878010228356</v>
      </c>
    </row>
    <row r="23" spans="1:9" ht="7.5" customHeight="1" hidden="1">
      <c r="A23" s="515"/>
      <c r="B23" s="487"/>
      <c r="C23" s="488"/>
      <c r="D23" s="489"/>
      <c r="E23" s="490"/>
      <c r="F23" s="490"/>
      <c r="G23" s="491"/>
      <c r="H23" s="480">
        <v>0</v>
      </c>
      <c r="I23" s="492"/>
    </row>
    <row r="24" spans="1:9" ht="24.75" customHeight="1" thickBot="1">
      <c r="A24" s="516" t="s">
        <v>502</v>
      </c>
      <c r="B24" s="494">
        <v>12616.007184088336</v>
      </c>
      <c r="C24" s="495">
        <v>260.0780234070221</v>
      </c>
      <c r="D24" s="517">
        <v>3056.145448558366</v>
      </c>
      <c r="E24" s="518">
        <v>1259.2288823810097</v>
      </c>
      <c r="F24" s="518">
        <v>668.0315935343323</v>
      </c>
      <c r="G24" s="497">
        <v>4804.843338592875</v>
      </c>
      <c r="H24" s="480">
        <v>9788.249263066584</v>
      </c>
      <c r="I24" s="498">
        <v>22664.334470561942</v>
      </c>
    </row>
    <row r="25" spans="1:9" ht="30" customHeight="1" thickBot="1">
      <c r="A25" s="519" t="s">
        <v>503</v>
      </c>
      <c r="B25" s="520">
        <v>77279.29390432849</v>
      </c>
      <c r="C25" s="521">
        <v>1137.5745666255564</v>
      </c>
      <c r="D25" s="522">
        <v>7516.041447838807</v>
      </c>
      <c r="E25" s="523">
        <v>3388.941653187633</v>
      </c>
      <c r="F25" s="523">
        <v>1776.6408468847803</v>
      </c>
      <c r="G25" s="523">
        <v>9319.090233029858</v>
      </c>
      <c r="H25" s="521">
        <v>22000.714180941075</v>
      </c>
      <c r="I25" s="524">
        <v>100417.5826518951</v>
      </c>
    </row>
    <row r="26" spans="1:9" ht="19.5" customHeight="1">
      <c r="A26" s="525" t="s">
        <v>504</v>
      </c>
      <c r="B26" s="476">
        <v>2381.4736194048787</v>
      </c>
      <c r="C26" s="526"/>
      <c r="D26" s="527"/>
      <c r="E26" s="528"/>
      <c r="F26" s="528"/>
      <c r="G26" s="529"/>
      <c r="H26" s="480">
        <v>0</v>
      </c>
      <c r="I26" s="484">
        <v>2381.4736194048787</v>
      </c>
    </row>
    <row r="27" spans="1:9" ht="19.5" customHeight="1">
      <c r="A27" s="525" t="s">
        <v>505</v>
      </c>
      <c r="B27" s="483">
        <v>6694.014089338172</v>
      </c>
      <c r="C27" s="480"/>
      <c r="D27" s="485"/>
      <c r="E27" s="486"/>
      <c r="F27" s="486"/>
      <c r="G27" s="479"/>
      <c r="H27" s="480">
        <v>0</v>
      </c>
      <c r="I27" s="484">
        <v>6694.014089338172</v>
      </c>
    </row>
    <row r="28" spans="1:9" ht="19.5" customHeight="1" thickBot="1">
      <c r="A28" s="482" t="s">
        <v>506</v>
      </c>
      <c r="B28" s="530">
        <v>1414.9475925925924</v>
      </c>
      <c r="C28" s="531"/>
      <c r="D28" s="532"/>
      <c r="E28" s="533"/>
      <c r="F28" s="533"/>
      <c r="G28" s="534"/>
      <c r="H28" s="480">
        <v>0</v>
      </c>
      <c r="I28" s="535">
        <v>1414.9475925925924</v>
      </c>
    </row>
    <row r="29" spans="1:9" ht="30" customHeight="1" thickBot="1">
      <c r="A29" s="519" t="s">
        <v>55</v>
      </c>
      <c r="B29" s="520">
        <v>87769.72920566413</v>
      </c>
      <c r="C29" s="521">
        <v>1137.5745666255564</v>
      </c>
      <c r="D29" s="536">
        <v>7516.041447838807</v>
      </c>
      <c r="E29" s="537">
        <v>3388.941653187633</v>
      </c>
      <c r="F29" s="537">
        <v>1776.6408468847803</v>
      </c>
      <c r="G29" s="523">
        <v>9319.090233029858</v>
      </c>
      <c r="H29" s="521">
        <v>22000.714180941075</v>
      </c>
      <c r="I29" s="524">
        <v>110908.01795323077</v>
      </c>
    </row>
    <row r="30" spans="1:9" ht="19.5" customHeight="1">
      <c r="A30" s="482" t="s">
        <v>507</v>
      </c>
      <c r="B30" s="476">
        <v>348.7838533212695</v>
      </c>
      <c r="C30" s="477">
        <v>798.2193795549822</v>
      </c>
      <c r="D30" s="538"/>
      <c r="E30" s="539"/>
      <c r="F30" s="539"/>
      <c r="G30" s="540"/>
      <c r="H30" s="480">
        <v>902.4860032158127</v>
      </c>
      <c r="I30" s="481">
        <v>2049.4892360920644</v>
      </c>
    </row>
    <row r="31" spans="1:9" ht="19.5" customHeight="1">
      <c r="A31" s="482" t="s">
        <v>508</v>
      </c>
      <c r="B31" s="505">
        <v>296.3607783618282</v>
      </c>
      <c r="C31" s="488">
        <v>1185.3149360446823</v>
      </c>
      <c r="D31" s="541"/>
      <c r="E31" s="542"/>
      <c r="F31" s="542"/>
      <c r="G31" s="543"/>
      <c r="H31" s="480">
        <v>29.017304383689154</v>
      </c>
      <c r="I31" s="484">
        <v>1510.6930187901996</v>
      </c>
    </row>
    <row r="32" spans="1:9" ht="24.75" customHeight="1" thickBot="1">
      <c r="A32" s="544" t="s">
        <v>509</v>
      </c>
      <c r="B32" s="545">
        <v>645.1446316830977</v>
      </c>
      <c r="C32" s="546">
        <v>1983.5343155996645</v>
      </c>
      <c r="D32" s="573"/>
      <c r="E32" s="574"/>
      <c r="F32" s="574"/>
      <c r="G32" s="574"/>
      <c r="H32" s="546">
        <v>931.5033075995019</v>
      </c>
      <c r="I32" s="549">
        <v>3560.182254882264</v>
      </c>
    </row>
    <row r="33" spans="1:9" ht="24.75" customHeight="1">
      <c r="A33" s="550" t="s">
        <v>510</v>
      </c>
      <c r="B33" s="551"/>
      <c r="C33" s="552">
        <v>2038.4793592539645</v>
      </c>
      <c r="D33" s="553"/>
      <c r="E33" s="554"/>
      <c r="F33" s="554"/>
      <c r="G33" s="559"/>
      <c r="H33" s="556">
        <v>2086.7201843166454</v>
      </c>
      <c r="I33" s="492">
        <v>4125.19954357061</v>
      </c>
    </row>
    <row r="34" spans="1:9" ht="24.75" customHeight="1">
      <c r="A34" s="506" t="s">
        <v>377</v>
      </c>
      <c r="B34" s="494">
        <v>8</v>
      </c>
      <c r="C34" s="495">
        <v>625.1257424124833</v>
      </c>
      <c r="D34" s="557"/>
      <c r="E34" s="558"/>
      <c r="F34" s="558"/>
      <c r="G34" s="559"/>
      <c r="H34" s="495">
        <v>68</v>
      </c>
      <c r="I34" s="498">
        <v>701.1257424124833</v>
      </c>
    </row>
    <row r="35" spans="1:9" ht="24.75" customHeight="1">
      <c r="A35" s="506" t="s">
        <v>511</v>
      </c>
      <c r="B35" s="494">
        <v>6085.885393767749</v>
      </c>
      <c r="C35" s="495">
        <v>726.195908135869</v>
      </c>
      <c r="D35" s="557"/>
      <c r="E35" s="557"/>
      <c r="F35" s="557"/>
      <c r="G35" s="559"/>
      <c r="H35" s="495">
        <v>3109.782588331371</v>
      </c>
      <c r="I35" s="484">
        <v>9921.863890234989</v>
      </c>
    </row>
    <row r="36" spans="1:9" ht="24.75" customHeight="1" thickBot="1">
      <c r="A36" s="544" t="s">
        <v>546</v>
      </c>
      <c r="B36" s="494"/>
      <c r="C36" s="560"/>
      <c r="D36" s="561"/>
      <c r="E36" s="562"/>
      <c r="F36" s="562"/>
      <c r="G36" s="559"/>
      <c r="H36" s="556">
        <v>-1982.4450565262568</v>
      </c>
      <c r="I36" s="549">
        <v>-1982.4450565262568</v>
      </c>
    </row>
    <row r="37" spans="1:9" ht="30" customHeight="1" thickBot="1">
      <c r="A37" s="564" t="s">
        <v>512</v>
      </c>
      <c r="B37" s="520">
        <v>94508.75923111498</v>
      </c>
      <c r="C37" s="521">
        <v>6510.909892027537</v>
      </c>
      <c r="D37" s="565"/>
      <c r="E37" s="566"/>
      <c r="F37" s="566"/>
      <c r="G37" s="575"/>
      <c r="H37" s="521">
        <v>26214.275204662335</v>
      </c>
      <c r="I37" s="524">
        <v>127233.94432780486</v>
      </c>
    </row>
    <row r="38" spans="1:9" ht="15" customHeight="1">
      <c r="A38" s="567" t="s">
        <v>513</v>
      </c>
      <c r="B38" s="568"/>
      <c r="C38" s="568"/>
      <c r="D38" s="569"/>
      <c r="E38" s="569"/>
      <c r="F38" s="569"/>
      <c r="G38" s="569"/>
      <c r="H38" s="568"/>
      <c r="I38" s="568"/>
    </row>
    <row r="39" ht="10.5" customHeight="1">
      <c r="A39" s="463" t="s">
        <v>514</v>
      </c>
    </row>
    <row r="40" spans="1:9" s="504" customFormat="1" ht="11.25">
      <c r="A40" s="570"/>
      <c r="B40" s="570"/>
      <c r="C40" s="570"/>
      <c r="D40" s="570"/>
      <c r="E40" s="570"/>
      <c r="F40" s="570"/>
      <c r="G40" s="570"/>
      <c r="H40" s="570"/>
      <c r="I40" s="570"/>
    </row>
    <row r="41" spans="1:9" s="504" customFormat="1" ht="11.25">
      <c r="A41" s="570"/>
      <c r="B41" s="570"/>
      <c r="C41" s="570"/>
      <c r="D41" s="570"/>
      <c r="E41" s="570"/>
      <c r="F41" s="570"/>
      <c r="G41" s="570"/>
      <c r="H41" s="570"/>
      <c r="I41" s="570"/>
    </row>
    <row r="42" spans="1:9" s="504" customFormat="1" ht="11.25">
      <c r="A42" s="570"/>
      <c r="B42" s="570"/>
      <c r="C42" s="570"/>
      <c r="D42" s="570"/>
      <c r="E42" s="570"/>
      <c r="F42" s="570"/>
      <c r="G42" s="570"/>
      <c r="H42" s="570"/>
      <c r="I42" s="570"/>
    </row>
    <row r="43" spans="1:9" s="504" customFormat="1" ht="11.25">
      <c r="A43" s="570"/>
      <c r="B43" s="570"/>
      <c r="C43" s="570"/>
      <c r="D43" s="570"/>
      <c r="E43" s="570"/>
      <c r="F43" s="570"/>
      <c r="G43" s="570"/>
      <c r="H43" s="570"/>
      <c r="I43" s="570"/>
    </row>
    <row r="44" spans="1:9" s="504" customFormat="1" ht="11.25">
      <c r="A44" s="570"/>
      <c r="B44" s="570"/>
      <c r="C44" s="570"/>
      <c r="D44" s="570"/>
      <c r="E44" s="570"/>
      <c r="F44" s="570"/>
      <c r="G44" s="570"/>
      <c r="H44" s="570"/>
      <c r="I44" s="570"/>
    </row>
    <row r="45" spans="1:9" s="504" customFormat="1" ht="11.25">
      <c r="A45" s="570"/>
      <c r="B45" s="570"/>
      <c r="C45" s="570"/>
      <c r="D45" s="570"/>
      <c r="E45" s="570"/>
      <c r="F45" s="570"/>
      <c r="G45" s="570"/>
      <c r="H45" s="570"/>
      <c r="I45" s="570"/>
    </row>
    <row r="46" spans="1:9" s="504" customFormat="1" ht="11.25">
      <c r="A46" s="570"/>
      <c r="B46" s="570"/>
      <c r="C46" s="570"/>
      <c r="D46" s="570"/>
      <c r="E46" s="570"/>
      <c r="F46" s="570"/>
      <c r="G46" s="570"/>
      <c r="H46" s="570"/>
      <c r="I46" s="570"/>
    </row>
    <row r="47" spans="1:9" s="504" customFormat="1" ht="11.25">
      <c r="A47" s="570"/>
      <c r="B47" s="570"/>
      <c r="C47" s="570"/>
      <c r="D47" s="570"/>
      <c r="E47" s="570"/>
      <c r="F47" s="570"/>
      <c r="G47" s="570"/>
      <c r="H47" s="570"/>
      <c r="I47" s="570"/>
    </row>
    <row r="48" spans="1:9" s="504" customFormat="1" ht="11.25">
      <c r="A48" s="570"/>
      <c r="B48" s="570"/>
      <c r="C48" s="570"/>
      <c r="D48" s="570"/>
      <c r="E48" s="570"/>
      <c r="F48" s="570"/>
      <c r="G48" s="570"/>
      <c r="H48" s="570"/>
      <c r="I48" s="570"/>
    </row>
    <row r="49" spans="1:9" s="504" customFormat="1" ht="11.25">
      <c r="A49" s="570"/>
      <c r="B49" s="570"/>
      <c r="C49" s="570"/>
      <c r="D49" s="570"/>
      <c r="E49" s="570"/>
      <c r="F49" s="570"/>
      <c r="G49" s="570"/>
      <c r="H49" s="570"/>
      <c r="I49" s="570"/>
    </row>
    <row r="50" spans="1:9" s="504" customFormat="1" ht="11.25">
      <c r="A50" s="570"/>
      <c r="B50" s="570"/>
      <c r="C50" s="570"/>
      <c r="D50" s="570"/>
      <c r="E50" s="570"/>
      <c r="F50" s="570"/>
      <c r="G50" s="570"/>
      <c r="H50" s="570"/>
      <c r="I50" s="570"/>
    </row>
    <row r="51" spans="1:9" s="504" customFormat="1" ht="11.25">
      <c r="A51" s="570"/>
      <c r="B51" s="570"/>
      <c r="C51" s="570"/>
      <c r="D51" s="570"/>
      <c r="E51" s="570"/>
      <c r="F51" s="570"/>
      <c r="G51" s="570"/>
      <c r="H51" s="570"/>
      <c r="I51" s="570"/>
    </row>
    <row r="52" spans="1:9" s="504" customFormat="1" ht="11.25">
      <c r="A52" s="570"/>
      <c r="B52" s="570"/>
      <c r="C52" s="570"/>
      <c r="D52" s="570"/>
      <c r="E52" s="570"/>
      <c r="F52" s="570"/>
      <c r="G52" s="570"/>
      <c r="H52" s="570"/>
      <c r="I52" s="570"/>
    </row>
    <row r="53" spans="1:9" s="504" customFormat="1" ht="11.25">
      <c r="A53" s="570"/>
      <c r="B53" s="570"/>
      <c r="C53" s="570"/>
      <c r="D53" s="570"/>
      <c r="E53" s="570"/>
      <c r="F53" s="570"/>
      <c r="G53" s="570"/>
      <c r="H53" s="570"/>
      <c r="I53" s="570"/>
    </row>
    <row r="54" spans="1:9" s="504" customFormat="1" ht="11.25">
      <c r="A54" s="570"/>
      <c r="B54" s="570"/>
      <c r="C54" s="570"/>
      <c r="D54" s="570"/>
      <c r="E54" s="570"/>
      <c r="F54" s="570"/>
      <c r="G54" s="570"/>
      <c r="H54" s="570"/>
      <c r="I54" s="570"/>
    </row>
    <row r="55" spans="1:9" s="504" customFormat="1" ht="11.25">
      <c r="A55" s="570"/>
      <c r="B55" s="570"/>
      <c r="C55" s="570"/>
      <c r="D55" s="570"/>
      <c r="E55" s="570"/>
      <c r="F55" s="570"/>
      <c r="G55" s="570"/>
      <c r="H55" s="570"/>
      <c r="I55" s="570"/>
    </row>
    <row r="56" spans="1:9" s="504" customFormat="1" ht="11.25">
      <c r="A56" s="570"/>
      <c r="B56" s="570"/>
      <c r="C56" s="570"/>
      <c r="D56" s="570"/>
      <c r="E56" s="570"/>
      <c r="F56" s="570"/>
      <c r="G56" s="570"/>
      <c r="H56" s="570"/>
      <c r="I56" s="570"/>
    </row>
    <row r="57" spans="1:9" s="504" customFormat="1" ht="11.25">
      <c r="A57" s="570"/>
      <c r="B57" s="570"/>
      <c r="C57" s="570"/>
      <c r="D57" s="570"/>
      <c r="E57" s="570"/>
      <c r="F57" s="570"/>
      <c r="G57" s="570"/>
      <c r="H57" s="570"/>
      <c r="I57" s="570"/>
    </row>
    <row r="58" spans="1:9" s="504" customFormat="1" ht="11.25">
      <c r="A58" s="570"/>
      <c r="B58" s="570"/>
      <c r="C58" s="570"/>
      <c r="D58" s="570"/>
      <c r="E58" s="570"/>
      <c r="F58" s="570"/>
      <c r="G58" s="570"/>
      <c r="H58" s="570"/>
      <c r="I58" s="570"/>
    </row>
    <row r="59" spans="1:9" s="504" customFormat="1" ht="11.25">
      <c r="A59" s="570"/>
      <c r="B59" s="570"/>
      <c r="C59" s="570"/>
      <c r="D59" s="570"/>
      <c r="E59" s="570"/>
      <c r="F59" s="570"/>
      <c r="G59" s="570"/>
      <c r="H59" s="570"/>
      <c r="I59" s="570"/>
    </row>
    <row r="60" spans="1:9" s="504" customFormat="1" ht="11.25">
      <c r="A60" s="570"/>
      <c r="B60" s="570"/>
      <c r="C60" s="570"/>
      <c r="D60" s="570"/>
      <c r="E60" s="570"/>
      <c r="F60" s="570"/>
      <c r="G60" s="570"/>
      <c r="H60" s="570"/>
      <c r="I60" s="570"/>
    </row>
    <row r="61" spans="1:9" s="504" customFormat="1" ht="11.25">
      <c r="A61" s="570"/>
      <c r="B61" s="570"/>
      <c r="C61" s="570"/>
      <c r="D61" s="570"/>
      <c r="E61" s="570"/>
      <c r="F61" s="570"/>
      <c r="G61" s="570"/>
      <c r="H61" s="570"/>
      <c r="I61" s="570"/>
    </row>
    <row r="62" spans="1:9" s="504" customFormat="1" ht="11.25">
      <c r="A62" s="570"/>
      <c r="B62" s="570"/>
      <c r="C62" s="570"/>
      <c r="D62" s="570"/>
      <c r="E62" s="570"/>
      <c r="F62" s="570"/>
      <c r="G62" s="570"/>
      <c r="H62" s="570"/>
      <c r="I62" s="570"/>
    </row>
    <row r="63" spans="1:9" s="504" customFormat="1" ht="11.25">
      <c r="A63" s="570"/>
      <c r="B63" s="570"/>
      <c r="C63" s="570"/>
      <c r="D63" s="570"/>
      <c r="E63" s="570"/>
      <c r="F63" s="570"/>
      <c r="G63" s="570"/>
      <c r="H63" s="570"/>
      <c r="I63" s="570"/>
    </row>
    <row r="64" spans="1:9" s="504" customFormat="1" ht="11.25">
      <c r="A64" s="570"/>
      <c r="B64" s="570"/>
      <c r="C64" s="570"/>
      <c r="D64" s="570"/>
      <c r="E64" s="570"/>
      <c r="F64" s="570"/>
      <c r="G64" s="570"/>
      <c r="H64" s="570"/>
      <c r="I64" s="570"/>
    </row>
  </sheetData>
  <sheetProtection/>
  <mergeCells count="3">
    <mergeCell ref="B4:C4"/>
    <mergeCell ref="D4:G4"/>
    <mergeCell ref="I4:I5"/>
  </mergeCells>
  <printOptions/>
  <pageMargins left="0.787401575" right="0.787401575" top="0.984251969" bottom="0.984251969" header="0.4921259845" footer="0.4921259845"/>
  <pageSetup horizontalDpi="600" verticalDpi="600" orientation="portrait" paperSize="9" r:id="rId1"/>
</worksheet>
</file>

<file path=xl/worksheets/sheet59.xml><?xml version="1.0" encoding="utf-8"?>
<worksheet xmlns="http://schemas.openxmlformats.org/spreadsheetml/2006/main" xmlns:r="http://schemas.openxmlformats.org/officeDocument/2006/relationships">
  <dimension ref="A1:I64"/>
  <sheetViews>
    <sheetView zoomScalePageLayoutView="0" workbookViewId="0" topLeftCell="A1">
      <selection activeCell="A1" sqref="A1"/>
    </sheetView>
  </sheetViews>
  <sheetFormatPr defaultColWidth="7.8515625" defaultRowHeight="12.75"/>
  <cols>
    <col min="1" max="1" width="30.00390625" style="463" customWidth="1"/>
    <col min="2" max="2" width="7.140625" style="463" customWidth="1"/>
    <col min="3" max="3" width="8.00390625" style="463" customWidth="1"/>
    <col min="4" max="7" width="7.140625" style="463" customWidth="1"/>
    <col min="8" max="8" width="8.57421875" style="463" customWidth="1"/>
    <col min="9" max="9" width="7.8515625" style="463" customWidth="1"/>
    <col min="10" max="16384" width="7.8515625" style="403" customWidth="1"/>
  </cols>
  <sheetData>
    <row r="1" ht="11.25">
      <c r="A1" s="462" t="s">
        <v>517</v>
      </c>
    </row>
    <row r="3" ht="12" thickBot="1">
      <c r="I3" s="464" t="s">
        <v>166</v>
      </c>
    </row>
    <row r="4" spans="1:9" ht="39.75" customHeight="1">
      <c r="A4" s="465" t="s">
        <v>516</v>
      </c>
      <c r="B4" s="650" t="s">
        <v>480</v>
      </c>
      <c r="C4" s="651"/>
      <c r="D4" s="652" t="s">
        <v>481</v>
      </c>
      <c r="E4" s="653"/>
      <c r="F4" s="653"/>
      <c r="G4" s="653"/>
      <c r="H4" s="466"/>
      <c r="I4" s="654" t="s">
        <v>18</v>
      </c>
    </row>
    <row r="5" spans="1:9" ht="69.75" customHeight="1" thickBot="1">
      <c r="A5" s="468" t="s">
        <v>482</v>
      </c>
      <c r="B5" s="469" t="s">
        <v>483</v>
      </c>
      <c r="C5" s="470" t="s">
        <v>484</v>
      </c>
      <c r="D5" s="471" t="s">
        <v>485</v>
      </c>
      <c r="E5" s="472" t="s">
        <v>486</v>
      </c>
      <c r="F5" s="472" t="s">
        <v>487</v>
      </c>
      <c r="G5" s="473" t="s">
        <v>488</v>
      </c>
      <c r="H5" s="470" t="s">
        <v>489</v>
      </c>
      <c r="I5" s="655"/>
    </row>
    <row r="6" spans="1:9" ht="19.5" customHeight="1">
      <c r="A6" s="475" t="s">
        <v>490</v>
      </c>
      <c r="B6" s="476">
        <v>34776.636028804525</v>
      </c>
      <c r="C6" s="477">
        <v>529.9127839172385</v>
      </c>
      <c r="D6" s="478">
        <v>523.8148232277421</v>
      </c>
      <c r="E6" s="479">
        <v>206.56841835669107</v>
      </c>
      <c r="F6" s="479">
        <v>117.08084523833118</v>
      </c>
      <c r="G6" s="479">
        <v>710.3550142420136</v>
      </c>
      <c r="H6" s="480">
        <v>1557.819101064778</v>
      </c>
      <c r="I6" s="481">
        <v>36864.36791378654</v>
      </c>
    </row>
    <row r="7" spans="1:9" ht="19.5" customHeight="1">
      <c r="A7" s="482" t="s">
        <v>491</v>
      </c>
      <c r="B7" s="483">
        <v>10816.365805860023</v>
      </c>
      <c r="C7" s="480">
        <v>50.30817568834543</v>
      </c>
      <c r="D7" s="478">
        <v>621.9919903286343</v>
      </c>
      <c r="E7" s="479">
        <v>167.6939189611514</v>
      </c>
      <c r="F7" s="479">
        <v>136.28942141024487</v>
      </c>
      <c r="G7" s="479">
        <v>893.7719034138045</v>
      </c>
      <c r="H7" s="480">
        <v>1819.747234113835</v>
      </c>
      <c r="I7" s="484">
        <v>12686.421215662203</v>
      </c>
    </row>
    <row r="8" spans="1:9" ht="3" customHeight="1" hidden="1">
      <c r="A8" s="482"/>
      <c r="B8" s="483"/>
      <c r="C8" s="480"/>
      <c r="D8" s="485"/>
      <c r="E8" s="486"/>
      <c r="F8" s="486"/>
      <c r="G8" s="479"/>
      <c r="H8" s="480">
        <v>0</v>
      </c>
      <c r="I8" s="484"/>
    </row>
    <row r="9" spans="1:9" ht="3" customHeight="1" hidden="1">
      <c r="A9" s="482"/>
      <c r="B9" s="483"/>
      <c r="C9" s="480"/>
      <c r="D9" s="485"/>
      <c r="E9" s="486"/>
      <c r="F9" s="486"/>
      <c r="G9" s="479"/>
      <c r="H9" s="480">
        <v>0</v>
      </c>
      <c r="I9" s="484"/>
    </row>
    <row r="10" spans="1:9" ht="3" customHeight="1" hidden="1">
      <c r="A10" s="482"/>
      <c r="B10" s="487"/>
      <c r="C10" s="488"/>
      <c r="D10" s="489"/>
      <c r="E10" s="490"/>
      <c r="F10" s="490"/>
      <c r="G10" s="491"/>
      <c r="H10" s="480">
        <v>0</v>
      </c>
      <c r="I10" s="492"/>
    </row>
    <row r="11" spans="1:9" ht="24.75" customHeight="1">
      <c r="A11" s="493" t="s">
        <v>492</v>
      </c>
      <c r="B11" s="494">
        <v>45593.00183466455</v>
      </c>
      <c r="C11" s="495">
        <v>580.2209596055839</v>
      </c>
      <c r="D11" s="496">
        <v>1145.8068135563763</v>
      </c>
      <c r="E11" s="497">
        <v>374.2623373178425</v>
      </c>
      <c r="F11" s="497">
        <v>253.37026664857603</v>
      </c>
      <c r="G11" s="497">
        <v>1604.126917655818</v>
      </c>
      <c r="H11" s="495">
        <v>3377.566335178613</v>
      </c>
      <c r="I11" s="498">
        <v>49550.78912944874</v>
      </c>
    </row>
    <row r="12" spans="1:9" ht="19.5" customHeight="1">
      <c r="A12" s="482" t="s">
        <v>493</v>
      </c>
      <c r="B12" s="499">
        <v>9904.917998763962</v>
      </c>
      <c r="C12" s="500">
        <v>203.91580545676013</v>
      </c>
      <c r="D12" s="501">
        <v>1608.184682837442</v>
      </c>
      <c r="E12" s="502">
        <v>716.8152790503036</v>
      </c>
      <c r="F12" s="502">
        <v>486.1904057735492</v>
      </c>
      <c r="G12" s="479">
        <v>616.8240112260155</v>
      </c>
      <c r="H12" s="480">
        <v>3428.01437888731</v>
      </c>
      <c r="I12" s="484">
        <v>13536.84818310803</v>
      </c>
    </row>
    <row r="13" spans="1:9" ht="19.5" customHeight="1">
      <c r="A13" s="482" t="s">
        <v>494</v>
      </c>
      <c r="B13" s="503">
        <v>4408.194983753015</v>
      </c>
      <c r="C13" s="480">
        <v>66.5287511224059</v>
      </c>
      <c r="D13" s="485">
        <v>390.87928019672023</v>
      </c>
      <c r="E13" s="486">
        <v>165.25473468535287</v>
      </c>
      <c r="F13" s="486">
        <v>56.22319755715695</v>
      </c>
      <c r="G13" s="479">
        <v>432.94752221241924</v>
      </c>
      <c r="H13" s="480">
        <v>1045.3047346516491</v>
      </c>
      <c r="I13" s="484">
        <v>5520.028469527069</v>
      </c>
    </row>
    <row r="14" spans="1:9" ht="19.5" customHeight="1">
      <c r="A14" s="482" t="s">
        <v>495</v>
      </c>
      <c r="B14" s="503">
        <v>2429.187623781769</v>
      </c>
      <c r="C14" s="480">
        <v>33.99613084394252</v>
      </c>
      <c r="D14" s="485">
        <v>1066.3808755756856</v>
      </c>
      <c r="E14" s="486">
        <v>566.9578951059292</v>
      </c>
      <c r="F14" s="486">
        <v>380.97009407628855</v>
      </c>
      <c r="G14" s="479">
        <v>1783.8836162696107</v>
      </c>
      <c r="H14" s="480">
        <v>3798.192481027514</v>
      </c>
      <c r="I14" s="484">
        <v>6261.376235653226</v>
      </c>
    </row>
    <row r="15" spans="1:9" s="504" customFormat="1" ht="15" customHeight="1" hidden="1">
      <c r="A15" s="482"/>
      <c r="B15" s="503">
        <v>0</v>
      </c>
      <c r="C15" s="480">
        <v>0</v>
      </c>
      <c r="D15" s="485">
        <v>0</v>
      </c>
      <c r="E15" s="486">
        <v>0</v>
      </c>
      <c r="F15" s="486">
        <v>0</v>
      </c>
      <c r="G15" s="479">
        <v>0</v>
      </c>
      <c r="H15" s="480">
        <v>0</v>
      </c>
      <c r="I15" s="484">
        <v>0</v>
      </c>
    </row>
    <row r="16" spans="1:9" ht="19.5" customHeight="1">
      <c r="A16" s="482" t="s">
        <v>496</v>
      </c>
      <c r="B16" s="503">
        <v>1754.2507728057597</v>
      </c>
      <c r="C16" s="480">
        <v>31.404497550906537</v>
      </c>
      <c r="D16" s="485">
        <v>325.78354983634597</v>
      </c>
      <c r="E16" s="486">
        <v>155.49799758215858</v>
      </c>
      <c r="F16" s="486">
        <v>76.07205960146779</v>
      </c>
      <c r="G16" s="479">
        <v>68.33631085947445</v>
      </c>
      <c r="H16" s="480">
        <v>625.6899178794467</v>
      </c>
      <c r="I16" s="484">
        <v>2411.345188236113</v>
      </c>
    </row>
    <row r="17" spans="1:9" ht="9.75" customHeight="1" hidden="1">
      <c r="A17" s="482"/>
      <c r="B17" s="505"/>
      <c r="C17" s="488"/>
      <c r="D17" s="489"/>
      <c r="E17" s="490"/>
      <c r="F17" s="490"/>
      <c r="G17" s="491"/>
      <c r="H17" s="480">
        <v>0</v>
      </c>
      <c r="I17" s="492"/>
    </row>
    <row r="18" spans="1:9" ht="24.75" customHeight="1">
      <c r="A18" s="506" t="s">
        <v>497</v>
      </c>
      <c r="B18" s="494">
        <v>18496.55137910451</v>
      </c>
      <c r="C18" s="495">
        <v>335.84518497401507</v>
      </c>
      <c r="D18" s="496">
        <v>3391.228388446194</v>
      </c>
      <c r="E18" s="497">
        <v>1604.5259064237443</v>
      </c>
      <c r="F18" s="497">
        <v>999.4557570084625</v>
      </c>
      <c r="G18" s="497">
        <v>2901.99146056752</v>
      </c>
      <c r="H18" s="495">
        <v>8897.201512445921</v>
      </c>
      <c r="I18" s="498">
        <v>27729.59807652444</v>
      </c>
    </row>
    <row r="19" spans="1:9" ht="19.5" customHeight="1">
      <c r="A19" s="507" t="s">
        <v>498</v>
      </c>
      <c r="B19" s="508">
        <v>1406.6941954651688</v>
      </c>
      <c r="C19" s="509">
        <v>1.6769391896115142</v>
      </c>
      <c r="D19" s="510">
        <v>23.477148654561198</v>
      </c>
      <c r="E19" s="511">
        <v>13.720411551366935</v>
      </c>
      <c r="F19" s="511">
        <v>2.4391842757985662</v>
      </c>
      <c r="G19" s="479">
        <v>26.04718530640139</v>
      </c>
      <c r="H19" s="480">
        <v>65.6839297881281</v>
      </c>
      <c r="I19" s="484">
        <v>1474.0550644429084</v>
      </c>
    </row>
    <row r="20" spans="1:9" ht="24.75" customHeight="1">
      <c r="A20" s="512" t="s">
        <v>499</v>
      </c>
      <c r="B20" s="494">
        <v>65496.24740923423</v>
      </c>
      <c r="C20" s="495">
        <v>917.7430837692104</v>
      </c>
      <c r="D20" s="496">
        <v>4560.512350657132</v>
      </c>
      <c r="E20" s="497">
        <v>1992.5086552929538</v>
      </c>
      <c r="F20" s="497">
        <v>1255.2652079328373</v>
      </c>
      <c r="G20" s="497">
        <v>4532.165563529739</v>
      </c>
      <c r="H20" s="495">
        <v>12340.451777412662</v>
      </c>
      <c r="I20" s="498">
        <v>78754.44227041608</v>
      </c>
    </row>
    <row r="21" spans="1:9" ht="19.5" customHeight="1">
      <c r="A21" s="513" t="s">
        <v>500</v>
      </c>
      <c r="B21" s="514">
        <v>12098.253170181359</v>
      </c>
      <c r="C21" s="500">
        <v>260.53537045873435</v>
      </c>
      <c r="D21" s="501">
        <v>2480.9553065216164</v>
      </c>
      <c r="E21" s="502">
        <v>957.3798282509372</v>
      </c>
      <c r="F21" s="502">
        <v>510.2468606936125</v>
      </c>
      <c r="G21" s="479">
        <v>3052.9117016924756</v>
      </c>
      <c r="H21" s="480">
        <v>7001.493697158642</v>
      </c>
      <c r="I21" s="484">
        <v>19360.282237798736</v>
      </c>
    </row>
    <row r="22" spans="1:9" ht="19.5" customHeight="1">
      <c r="A22" s="515" t="s">
        <v>501</v>
      </c>
      <c r="B22" s="483">
        <v>1192.5866461134492</v>
      </c>
      <c r="C22" s="480">
        <v>22.867352585611556</v>
      </c>
      <c r="D22" s="485">
        <v>625.6507667423322</v>
      </c>
      <c r="E22" s="486">
        <v>257.63883913122356</v>
      </c>
      <c r="F22" s="486">
        <v>256.2667979760869</v>
      </c>
      <c r="G22" s="479">
        <v>1737.858556890185</v>
      </c>
      <c r="H22" s="488">
        <v>2877.4149607398276</v>
      </c>
      <c r="I22" s="484">
        <v>4092.868959438888</v>
      </c>
    </row>
    <row r="23" spans="1:9" ht="7.5" customHeight="1" hidden="1">
      <c r="A23" s="515"/>
      <c r="B23" s="487"/>
      <c r="C23" s="488"/>
      <c r="D23" s="489"/>
      <c r="E23" s="490"/>
      <c r="F23" s="490"/>
      <c r="G23" s="491"/>
      <c r="H23" s="478">
        <v>0</v>
      </c>
      <c r="I23" s="492"/>
    </row>
    <row r="24" spans="1:9" ht="24.75" customHeight="1" thickBot="1">
      <c r="A24" s="516" t="s">
        <v>502</v>
      </c>
      <c r="B24" s="494">
        <v>13290.839816294807</v>
      </c>
      <c r="C24" s="495">
        <v>283.4027230443459</v>
      </c>
      <c r="D24" s="517">
        <v>3106.6060732639485</v>
      </c>
      <c r="E24" s="518">
        <v>1215.0186673821609</v>
      </c>
      <c r="F24" s="518">
        <v>766.5136586696995</v>
      </c>
      <c r="G24" s="518">
        <v>4790.770258582661</v>
      </c>
      <c r="H24" s="478">
        <v>9878.90865789847</v>
      </c>
      <c r="I24" s="498">
        <v>23453.151197237625</v>
      </c>
    </row>
    <row r="25" spans="1:9" ht="30" customHeight="1" thickBot="1">
      <c r="A25" s="519" t="s">
        <v>503</v>
      </c>
      <c r="B25" s="520">
        <v>78787.08722552905</v>
      </c>
      <c r="C25" s="521">
        <v>1201.1458068135564</v>
      </c>
      <c r="D25" s="522">
        <v>7667.11842392108</v>
      </c>
      <c r="E25" s="523">
        <v>3207.5273226751146</v>
      </c>
      <c r="F25" s="523">
        <v>2021.7788666025367</v>
      </c>
      <c r="G25" s="523">
        <v>9322.9358221124</v>
      </c>
      <c r="H25" s="521">
        <v>22219.36043531113</v>
      </c>
      <c r="I25" s="524">
        <v>102207.5934676537</v>
      </c>
    </row>
    <row r="26" spans="1:9" ht="19.5" customHeight="1">
      <c r="A26" s="525" t="s">
        <v>504</v>
      </c>
      <c r="B26" s="476">
        <v>2476.4482417989166</v>
      </c>
      <c r="C26" s="526"/>
      <c r="D26" s="527"/>
      <c r="E26" s="528"/>
      <c r="F26" s="528"/>
      <c r="G26" s="529"/>
      <c r="H26" s="480">
        <v>0</v>
      </c>
      <c r="I26" s="484">
        <v>2476.4482417989166</v>
      </c>
    </row>
    <row r="27" spans="1:9" ht="19.5" customHeight="1">
      <c r="A27" s="525" t="s">
        <v>505</v>
      </c>
      <c r="B27" s="483">
        <v>6649.0687943569465</v>
      </c>
      <c r="C27" s="480"/>
      <c r="D27" s="485"/>
      <c r="E27" s="486"/>
      <c r="F27" s="486"/>
      <c r="G27" s="479"/>
      <c r="H27" s="480">
        <v>0</v>
      </c>
      <c r="I27" s="484">
        <v>6649.0687943569465</v>
      </c>
    </row>
    <row r="28" spans="1:9" ht="19.5" customHeight="1" thickBot="1">
      <c r="A28" s="482" t="s">
        <v>506</v>
      </c>
      <c r="B28" s="530">
        <v>1480.6664814814812</v>
      </c>
      <c r="C28" s="531"/>
      <c r="D28" s="532"/>
      <c r="E28" s="533"/>
      <c r="F28" s="533"/>
      <c r="G28" s="534"/>
      <c r="H28" s="531">
        <v>0</v>
      </c>
      <c r="I28" s="535">
        <v>1480.6664814814812</v>
      </c>
    </row>
    <row r="29" spans="1:9" ht="30" customHeight="1" thickBot="1">
      <c r="A29" s="519" t="s">
        <v>55</v>
      </c>
      <c r="B29" s="520">
        <v>89393.2707431664</v>
      </c>
      <c r="C29" s="521">
        <v>1201.1458068135564</v>
      </c>
      <c r="D29" s="536">
        <v>7667.11842392108</v>
      </c>
      <c r="E29" s="537">
        <v>3207.5273226751146</v>
      </c>
      <c r="F29" s="537">
        <v>2021.7788666025367</v>
      </c>
      <c r="G29" s="537">
        <v>9322.9358221124</v>
      </c>
      <c r="H29" s="522">
        <v>22219.36043531113</v>
      </c>
      <c r="I29" s="524">
        <v>112813.77698529109</v>
      </c>
    </row>
    <row r="30" spans="1:9" ht="19.5" customHeight="1">
      <c r="A30" s="482" t="s">
        <v>507</v>
      </c>
      <c r="B30" s="476">
        <v>341.6109565955302</v>
      </c>
      <c r="C30" s="477">
        <v>827.1528722073208</v>
      </c>
      <c r="D30" s="538"/>
      <c r="E30" s="539"/>
      <c r="F30" s="539"/>
      <c r="G30" s="540"/>
      <c r="H30" s="477">
        <v>924.8557915503609</v>
      </c>
      <c r="I30" s="481">
        <v>2093.6196203532118</v>
      </c>
    </row>
    <row r="31" spans="1:9" ht="19.5" customHeight="1">
      <c r="A31" s="482" t="s">
        <v>508</v>
      </c>
      <c r="B31" s="505">
        <v>306.18320373255665</v>
      </c>
      <c r="C31" s="488">
        <v>1220.8802959786685</v>
      </c>
      <c r="D31" s="541"/>
      <c r="E31" s="542"/>
      <c r="F31" s="542"/>
      <c r="G31" s="542"/>
      <c r="H31" s="478">
        <v>29.531650310744496</v>
      </c>
      <c r="I31" s="484">
        <v>1556.5951500219696</v>
      </c>
    </row>
    <row r="32" spans="1:9" ht="24.75" customHeight="1" thickBot="1">
      <c r="A32" s="544" t="s">
        <v>509</v>
      </c>
      <c r="B32" s="545">
        <v>647.7941603280868</v>
      </c>
      <c r="C32" s="546">
        <v>2048.0331681859893</v>
      </c>
      <c r="D32" s="573"/>
      <c r="E32" s="574"/>
      <c r="F32" s="574"/>
      <c r="G32" s="574"/>
      <c r="H32" s="546">
        <v>954.3874418611053</v>
      </c>
      <c r="I32" s="549">
        <v>3650.2147703751816</v>
      </c>
    </row>
    <row r="33" spans="1:9" ht="24.75" customHeight="1">
      <c r="A33" s="550" t="s">
        <v>510</v>
      </c>
      <c r="B33" s="551"/>
      <c r="C33" s="495">
        <v>2039.5838869395398</v>
      </c>
      <c r="D33" s="553"/>
      <c r="E33" s="554"/>
      <c r="F33" s="554"/>
      <c r="G33" s="559"/>
      <c r="H33" s="526">
        <v>2081.311278904124</v>
      </c>
      <c r="I33" s="492">
        <v>4120.895165843664</v>
      </c>
    </row>
    <row r="34" spans="1:9" ht="24.75" customHeight="1">
      <c r="A34" s="506" t="s">
        <v>377</v>
      </c>
      <c r="B34" s="494">
        <v>8</v>
      </c>
      <c r="C34" s="495">
        <v>644.002772669023</v>
      </c>
      <c r="D34" s="557"/>
      <c r="E34" s="558"/>
      <c r="F34" s="558"/>
      <c r="G34" s="559"/>
      <c r="H34" s="495">
        <v>72.39858930659034</v>
      </c>
      <c r="I34" s="498">
        <v>724.4013619756133</v>
      </c>
    </row>
    <row r="35" spans="1:9" ht="24.75" customHeight="1">
      <c r="A35" s="506" t="s">
        <v>511</v>
      </c>
      <c r="B35" s="494">
        <v>6152.263910982551</v>
      </c>
      <c r="C35" s="495">
        <v>749.4341771962169</v>
      </c>
      <c r="D35" s="557"/>
      <c r="E35" s="557"/>
      <c r="F35" s="557"/>
      <c r="G35" s="559"/>
      <c r="H35" s="495">
        <v>3250.621363240437</v>
      </c>
      <c r="I35" s="484">
        <v>10152.319451419207</v>
      </c>
    </row>
    <row r="36" spans="1:9" ht="24.75" customHeight="1" thickBot="1">
      <c r="A36" s="544" t="s">
        <v>546</v>
      </c>
      <c r="B36" s="494"/>
      <c r="C36" s="560"/>
      <c r="D36" s="561"/>
      <c r="E36" s="562"/>
      <c r="F36" s="562"/>
      <c r="G36" s="559"/>
      <c r="H36" s="563">
        <v>-1974.9018648724116</v>
      </c>
      <c r="I36" s="549">
        <v>-1974.9018648724116</v>
      </c>
    </row>
    <row r="37" spans="1:9" ht="30" customHeight="1" thickBot="1">
      <c r="A37" s="564" t="s">
        <v>512</v>
      </c>
      <c r="B37" s="520">
        <v>96201.32881447705</v>
      </c>
      <c r="C37" s="521">
        <v>6682.199811804326</v>
      </c>
      <c r="D37" s="565"/>
      <c r="E37" s="566"/>
      <c r="F37" s="566"/>
      <c r="G37" s="566"/>
      <c r="H37" s="522">
        <v>26603.17724375098</v>
      </c>
      <c r="I37" s="524">
        <v>129486.70587003233</v>
      </c>
    </row>
    <row r="38" spans="1:9" ht="15" customHeight="1">
      <c r="A38" s="567" t="s">
        <v>513</v>
      </c>
      <c r="B38" s="568"/>
      <c r="C38" s="568"/>
      <c r="D38" s="569"/>
      <c r="E38" s="569"/>
      <c r="F38" s="569"/>
      <c r="G38" s="569"/>
      <c r="H38" s="568"/>
      <c r="I38" s="568"/>
    </row>
    <row r="39" ht="10.5" customHeight="1">
      <c r="A39" s="463" t="s">
        <v>514</v>
      </c>
    </row>
    <row r="40" spans="1:9" s="504" customFormat="1" ht="11.25">
      <c r="A40" s="570"/>
      <c r="B40" s="570"/>
      <c r="C40" s="570"/>
      <c r="D40" s="570"/>
      <c r="E40" s="570"/>
      <c r="F40" s="570"/>
      <c r="G40" s="570"/>
      <c r="H40" s="570"/>
      <c r="I40" s="570"/>
    </row>
    <row r="41" spans="1:9" s="504" customFormat="1" ht="11.25">
      <c r="A41" s="570"/>
      <c r="B41" s="570"/>
      <c r="C41" s="570"/>
      <c r="D41" s="570"/>
      <c r="E41" s="570"/>
      <c r="F41" s="570"/>
      <c r="G41" s="570"/>
      <c r="H41" s="570"/>
      <c r="I41" s="570"/>
    </row>
    <row r="42" spans="1:9" s="504" customFormat="1" ht="11.25">
      <c r="A42" s="570"/>
      <c r="B42" s="570"/>
      <c r="C42" s="570"/>
      <c r="D42" s="570"/>
      <c r="E42" s="570"/>
      <c r="F42" s="570"/>
      <c r="G42" s="570"/>
      <c r="H42" s="570"/>
      <c r="I42" s="570"/>
    </row>
    <row r="43" spans="1:9" s="504" customFormat="1" ht="11.25">
      <c r="A43" s="570"/>
      <c r="B43" s="570"/>
      <c r="C43" s="570"/>
      <c r="D43" s="570"/>
      <c r="E43" s="570"/>
      <c r="F43" s="570"/>
      <c r="G43" s="570"/>
      <c r="H43" s="570"/>
      <c r="I43" s="570"/>
    </row>
    <row r="44" spans="1:9" s="504" customFormat="1" ht="11.25">
      <c r="A44" s="570"/>
      <c r="B44" s="570"/>
      <c r="C44" s="570"/>
      <c r="D44" s="570"/>
      <c r="E44" s="570"/>
      <c r="F44" s="570"/>
      <c r="G44" s="570"/>
      <c r="H44" s="570"/>
      <c r="I44" s="570"/>
    </row>
    <row r="45" spans="1:9" s="504" customFormat="1" ht="11.25">
      <c r="A45" s="570"/>
      <c r="B45" s="570"/>
      <c r="C45" s="570"/>
      <c r="D45" s="570"/>
      <c r="E45" s="570"/>
      <c r="F45" s="570"/>
      <c r="G45" s="570"/>
      <c r="H45" s="570"/>
      <c r="I45" s="570"/>
    </row>
    <row r="46" spans="1:9" s="504" customFormat="1" ht="11.25">
      <c r="A46" s="570"/>
      <c r="B46" s="570"/>
      <c r="C46" s="570"/>
      <c r="D46" s="570"/>
      <c r="E46" s="570"/>
      <c r="F46" s="570"/>
      <c r="G46" s="570"/>
      <c r="H46" s="570"/>
      <c r="I46" s="570"/>
    </row>
    <row r="47" spans="1:9" s="504" customFormat="1" ht="11.25">
      <c r="A47" s="570"/>
      <c r="B47" s="570"/>
      <c r="C47" s="570"/>
      <c r="D47" s="570"/>
      <c r="E47" s="570"/>
      <c r="F47" s="570"/>
      <c r="G47" s="570"/>
      <c r="H47" s="570"/>
      <c r="I47" s="570"/>
    </row>
    <row r="48" spans="1:9" s="504" customFormat="1" ht="11.25">
      <c r="A48" s="570"/>
      <c r="B48" s="570"/>
      <c r="C48" s="570"/>
      <c r="D48" s="570"/>
      <c r="E48" s="570"/>
      <c r="F48" s="570"/>
      <c r="G48" s="570"/>
      <c r="H48" s="570"/>
      <c r="I48" s="570"/>
    </row>
    <row r="49" spans="1:9" s="504" customFormat="1" ht="11.25">
      <c r="A49" s="570"/>
      <c r="B49" s="570"/>
      <c r="C49" s="570"/>
      <c r="D49" s="570"/>
      <c r="E49" s="570"/>
      <c r="F49" s="570"/>
      <c r="G49" s="570"/>
      <c r="H49" s="570"/>
      <c r="I49" s="570"/>
    </row>
    <row r="50" spans="1:9" s="504" customFormat="1" ht="11.25">
      <c r="A50" s="570"/>
      <c r="B50" s="570"/>
      <c r="C50" s="570"/>
      <c r="D50" s="570"/>
      <c r="E50" s="570"/>
      <c r="F50" s="570"/>
      <c r="G50" s="570"/>
      <c r="H50" s="570"/>
      <c r="I50" s="570"/>
    </row>
    <row r="51" spans="1:9" s="504" customFormat="1" ht="11.25">
      <c r="A51" s="570"/>
      <c r="B51" s="570"/>
      <c r="C51" s="570"/>
      <c r="D51" s="570"/>
      <c r="E51" s="570"/>
      <c r="F51" s="570"/>
      <c r="G51" s="570"/>
      <c r="H51" s="570"/>
      <c r="I51" s="570"/>
    </row>
    <row r="52" spans="1:9" s="504" customFormat="1" ht="11.25">
      <c r="A52" s="570"/>
      <c r="B52" s="570"/>
      <c r="C52" s="570"/>
      <c r="D52" s="570"/>
      <c r="E52" s="570"/>
      <c r="F52" s="570"/>
      <c r="G52" s="570"/>
      <c r="H52" s="570"/>
      <c r="I52" s="570"/>
    </row>
    <row r="53" spans="1:9" s="504" customFormat="1" ht="11.25">
      <c r="A53" s="570"/>
      <c r="B53" s="570"/>
      <c r="C53" s="570"/>
      <c r="D53" s="570"/>
      <c r="E53" s="570"/>
      <c r="F53" s="570"/>
      <c r="G53" s="570"/>
      <c r="H53" s="570"/>
      <c r="I53" s="570"/>
    </row>
    <row r="54" spans="1:9" s="504" customFormat="1" ht="11.25">
      <c r="A54" s="570"/>
      <c r="B54" s="570"/>
      <c r="C54" s="570"/>
      <c r="D54" s="570"/>
      <c r="E54" s="570"/>
      <c r="F54" s="570"/>
      <c r="G54" s="570"/>
      <c r="H54" s="570"/>
      <c r="I54" s="570"/>
    </row>
    <row r="55" spans="1:9" s="504" customFormat="1" ht="11.25">
      <c r="A55" s="570"/>
      <c r="B55" s="570"/>
      <c r="C55" s="570"/>
      <c r="D55" s="570"/>
      <c r="E55" s="570"/>
      <c r="F55" s="570"/>
      <c r="G55" s="570"/>
      <c r="H55" s="570"/>
      <c r="I55" s="570"/>
    </row>
    <row r="56" spans="1:9" s="504" customFormat="1" ht="11.25">
      <c r="A56" s="570"/>
      <c r="B56" s="570"/>
      <c r="C56" s="570"/>
      <c r="D56" s="570"/>
      <c r="E56" s="570"/>
      <c r="F56" s="570"/>
      <c r="G56" s="570"/>
      <c r="H56" s="570"/>
      <c r="I56" s="570"/>
    </row>
    <row r="57" spans="1:9" s="504" customFormat="1" ht="11.25">
      <c r="A57" s="570"/>
      <c r="B57" s="570"/>
      <c r="C57" s="570"/>
      <c r="D57" s="570"/>
      <c r="E57" s="570"/>
      <c r="F57" s="570"/>
      <c r="G57" s="570"/>
      <c r="H57" s="570"/>
      <c r="I57" s="570"/>
    </row>
    <row r="58" spans="1:9" s="504" customFormat="1" ht="11.25">
      <c r="A58" s="570"/>
      <c r="B58" s="570"/>
      <c r="C58" s="570"/>
      <c r="D58" s="570"/>
      <c r="E58" s="570"/>
      <c r="F58" s="570"/>
      <c r="G58" s="570"/>
      <c r="H58" s="570"/>
      <c r="I58" s="570"/>
    </row>
    <row r="59" spans="1:9" s="504" customFormat="1" ht="11.25">
      <c r="A59" s="570"/>
      <c r="B59" s="570"/>
      <c r="C59" s="570"/>
      <c r="D59" s="570"/>
      <c r="E59" s="570"/>
      <c r="F59" s="570"/>
      <c r="G59" s="570"/>
      <c r="H59" s="570"/>
      <c r="I59" s="570"/>
    </row>
    <row r="60" spans="1:9" s="504" customFormat="1" ht="11.25">
      <c r="A60" s="570"/>
      <c r="B60" s="570"/>
      <c r="C60" s="570"/>
      <c r="D60" s="570"/>
      <c r="E60" s="570"/>
      <c r="F60" s="570"/>
      <c r="G60" s="570"/>
      <c r="H60" s="570"/>
      <c r="I60" s="570"/>
    </row>
    <row r="61" spans="1:9" s="504" customFormat="1" ht="11.25">
      <c r="A61" s="570"/>
      <c r="B61" s="570"/>
      <c r="C61" s="570"/>
      <c r="D61" s="570"/>
      <c r="E61" s="570"/>
      <c r="F61" s="570"/>
      <c r="G61" s="570"/>
      <c r="H61" s="570"/>
      <c r="I61" s="570"/>
    </row>
    <row r="62" spans="1:9" s="504" customFormat="1" ht="11.25">
      <c r="A62" s="570"/>
      <c r="B62" s="570"/>
      <c r="C62" s="570"/>
      <c r="D62" s="570"/>
      <c r="E62" s="570"/>
      <c r="F62" s="570"/>
      <c r="G62" s="570"/>
      <c r="H62" s="570"/>
      <c r="I62" s="570"/>
    </row>
    <row r="63" spans="1:9" s="504" customFormat="1" ht="11.25">
      <c r="A63" s="570"/>
      <c r="B63" s="570"/>
      <c r="C63" s="570"/>
      <c r="D63" s="570"/>
      <c r="E63" s="570"/>
      <c r="F63" s="570"/>
      <c r="G63" s="570"/>
      <c r="H63" s="570"/>
      <c r="I63" s="570"/>
    </row>
    <row r="64" spans="1:9" s="504" customFormat="1" ht="11.25">
      <c r="A64" s="570"/>
      <c r="B64" s="570"/>
      <c r="C64" s="570"/>
      <c r="D64" s="570"/>
      <c r="E64" s="570"/>
      <c r="F64" s="570"/>
      <c r="G64" s="570"/>
      <c r="H64" s="570"/>
      <c r="I64" s="570"/>
    </row>
  </sheetData>
  <sheetProtection/>
  <mergeCells count="3">
    <mergeCell ref="B4:C4"/>
    <mergeCell ref="D4:G4"/>
    <mergeCell ref="I4:I5"/>
  </mergeCells>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27"/>
  <sheetViews>
    <sheetView showGridLines="0" zoomScalePageLayoutView="0" workbookViewId="0" topLeftCell="A1">
      <selection activeCell="A1" sqref="A1"/>
    </sheetView>
  </sheetViews>
  <sheetFormatPr defaultColWidth="11.421875" defaultRowHeight="12.75"/>
  <cols>
    <col min="1" max="1" width="54.140625" style="4" customWidth="1"/>
    <col min="2" max="4" width="9.8515625" style="4" customWidth="1"/>
    <col min="5" max="16384" width="11.421875" style="4" customWidth="1"/>
  </cols>
  <sheetData>
    <row r="1" s="18" customFormat="1" ht="11.25">
      <c r="A1" s="18" t="s">
        <v>297</v>
      </c>
    </row>
    <row r="3" spans="1:4" ht="11.25">
      <c r="A3" s="58"/>
      <c r="B3" s="3">
        <v>2005</v>
      </c>
      <c r="C3" s="3">
        <v>2006</v>
      </c>
      <c r="D3" s="3">
        <v>2007</v>
      </c>
    </row>
    <row r="4" spans="1:4" ht="11.25">
      <c r="A4" s="90" t="s">
        <v>95</v>
      </c>
      <c r="B4" s="91">
        <v>2.2018932749113995</v>
      </c>
      <c r="C4" s="91">
        <v>1.5615275785562617</v>
      </c>
      <c r="D4" s="91">
        <v>1.733304769588968</v>
      </c>
    </row>
    <row r="5" spans="1:4" ht="11.25">
      <c r="A5" s="84" t="s">
        <v>0</v>
      </c>
      <c r="B5" s="85">
        <v>1.6074436671634307</v>
      </c>
      <c r="C5" s="85">
        <v>1.1926049241917653</v>
      </c>
      <c r="D5" s="85">
        <v>1.3531545193435317</v>
      </c>
    </row>
    <row r="6" spans="1:4" ht="11.25">
      <c r="A6" s="84" t="s">
        <v>1</v>
      </c>
      <c r="B6" s="85">
        <v>0.5944496077479686</v>
      </c>
      <c r="C6" s="85">
        <v>0.36892265436449145</v>
      </c>
      <c r="D6" s="85">
        <v>0.3801502502454335</v>
      </c>
    </row>
    <row r="7" spans="1:4" ht="11.25">
      <c r="A7" s="86"/>
      <c r="B7" s="87"/>
      <c r="C7" s="87"/>
      <c r="D7" s="87"/>
    </row>
    <row r="8" spans="1:4" ht="11.25">
      <c r="A8" s="59" t="s">
        <v>2</v>
      </c>
      <c r="B8" s="91">
        <v>0.8728114401679252</v>
      </c>
      <c r="C8" s="91">
        <v>1.2033369782796903</v>
      </c>
      <c r="D8" s="91">
        <v>1.4919663420327456</v>
      </c>
    </row>
    <row r="9" spans="1:4" ht="11.25">
      <c r="A9" s="84" t="s">
        <v>3</v>
      </c>
      <c r="B9" s="85">
        <v>0.4095113290885668</v>
      </c>
      <c r="C9" s="85">
        <v>0.5254364599594843</v>
      </c>
      <c r="D9" s="85">
        <v>0.668228017298349</v>
      </c>
    </row>
    <row r="10" spans="1:4" ht="11.25">
      <c r="A10" s="84" t="s">
        <v>4</v>
      </c>
      <c r="B10" s="85">
        <v>0.30281669436346353</v>
      </c>
      <c r="C10" s="85">
        <v>0.39841982116665065</v>
      </c>
      <c r="D10" s="85">
        <v>0.5057914470434512</v>
      </c>
    </row>
    <row r="11" spans="1:4" ht="11.25">
      <c r="A11" s="84" t="s">
        <v>5</v>
      </c>
      <c r="B11" s="85">
        <v>0.06341286092099183</v>
      </c>
      <c r="C11" s="85">
        <v>0.19448537751371828</v>
      </c>
      <c r="D11" s="85">
        <v>0.21704959612246802</v>
      </c>
    </row>
    <row r="12" spans="1:4" ht="11.25">
      <c r="A12" s="84" t="s">
        <v>6</v>
      </c>
      <c r="B12" s="85">
        <v>0.09695862082735845</v>
      </c>
      <c r="C12" s="85">
        <v>0.08513058933705088</v>
      </c>
      <c r="D12" s="85">
        <v>0.09163165486955895</v>
      </c>
    </row>
    <row r="13" spans="1:4" ht="11.25">
      <c r="A13" s="86" t="s">
        <v>7</v>
      </c>
      <c r="B13" s="87">
        <v>0.0001119349675480835</v>
      </c>
      <c r="C13" s="87">
        <v>-0.0001352696972173115</v>
      </c>
      <c r="D13" s="87">
        <v>0.009265626698915917</v>
      </c>
    </row>
    <row r="14" spans="1:4" ht="11.25">
      <c r="A14" s="51" t="s">
        <v>8</v>
      </c>
      <c r="B14" s="92">
        <v>0.12665104851633788</v>
      </c>
      <c r="C14" s="92">
        <v>0.17096284752119423</v>
      </c>
      <c r="D14" s="92">
        <v>0.10091852112297969</v>
      </c>
    </row>
    <row r="15" spans="1:4" ht="11.25">
      <c r="A15" s="51" t="s">
        <v>9</v>
      </c>
      <c r="B15" s="92">
        <v>0.882338185771692</v>
      </c>
      <c r="C15" s="92">
        <v>0.31492073920362085</v>
      </c>
      <c r="D15" s="92">
        <v>0.8999633887403836</v>
      </c>
    </row>
    <row r="16" spans="1:4" ht="11.25">
      <c r="A16" s="51" t="s">
        <v>191</v>
      </c>
      <c r="B16" s="92">
        <v>0.2965663494018769</v>
      </c>
      <c r="C16" s="92">
        <v>0.2626371398736427</v>
      </c>
      <c r="D16" s="92">
        <v>0.44970339711959967</v>
      </c>
    </row>
    <row r="17" spans="1:4" ht="11.25">
      <c r="A17" s="20" t="s">
        <v>10</v>
      </c>
      <c r="B17" s="88">
        <v>0.09433640454740402</v>
      </c>
      <c r="C17" s="88">
        <v>0.06257897288060853</v>
      </c>
      <c r="D17" s="88">
        <v>0.12784717387385916</v>
      </c>
    </row>
    <row r="18" spans="1:4" ht="11.25">
      <c r="A18" s="27" t="s">
        <v>85</v>
      </c>
      <c r="B18" s="85">
        <v>0.045003492251150315</v>
      </c>
      <c r="C18" s="85">
        <v>0.05121128225991874</v>
      </c>
      <c r="D18" s="85">
        <v>0.07120722444288458</v>
      </c>
    </row>
    <row r="19" spans="1:4" ht="11.25">
      <c r="A19" s="86" t="s">
        <v>11</v>
      </c>
      <c r="B19" s="87">
        <v>0.15722645260332205</v>
      </c>
      <c r="C19" s="87">
        <v>0.14884688473311597</v>
      </c>
      <c r="D19" s="87">
        <v>0.2506489988028567</v>
      </c>
    </row>
    <row r="20" spans="1:4" ht="17.25" customHeight="1">
      <c r="A20" s="93" t="s">
        <v>84</v>
      </c>
      <c r="B20" s="92">
        <v>4.380260298769231</v>
      </c>
      <c r="C20" s="92">
        <v>3.5133852834344097</v>
      </c>
      <c r="D20" s="92">
        <v>4.675856418604677</v>
      </c>
    </row>
    <row r="21" ht="11.25">
      <c r="A21" s="4" t="s">
        <v>267</v>
      </c>
    </row>
    <row r="22" spans="2:4" ht="11.25">
      <c r="B22" s="89"/>
      <c r="C22" s="89"/>
      <c r="D22" s="89"/>
    </row>
    <row r="27" ht="11.25">
      <c r="G27" s="6"/>
    </row>
  </sheetData>
  <sheetProtection/>
  <printOptions/>
  <pageMargins left="0.787401575" right="0.787401575" top="0.984251969" bottom="0.984251969" header="0.4921259845" footer="0.4921259845"/>
  <pageSetup horizontalDpi="600" verticalDpi="600" orientation="portrait" paperSize="9" r:id="rId1"/>
</worksheet>
</file>

<file path=xl/worksheets/sheet60.xml><?xml version="1.0" encoding="utf-8"?>
<worksheet xmlns="http://schemas.openxmlformats.org/spreadsheetml/2006/main" xmlns:r="http://schemas.openxmlformats.org/officeDocument/2006/relationships">
  <dimension ref="A1:M64"/>
  <sheetViews>
    <sheetView zoomScalePageLayoutView="0" workbookViewId="0" topLeftCell="A1">
      <selection activeCell="A1" sqref="A1"/>
    </sheetView>
  </sheetViews>
  <sheetFormatPr defaultColWidth="7.8515625" defaultRowHeight="12.75"/>
  <cols>
    <col min="1" max="1" width="30.00390625" style="463" customWidth="1"/>
    <col min="2" max="2" width="7.140625" style="463" customWidth="1"/>
    <col min="3" max="3" width="9.8515625" style="463" customWidth="1"/>
    <col min="4" max="7" width="7.140625" style="463" customWidth="1"/>
    <col min="8" max="8" width="11.140625" style="463" customWidth="1"/>
    <col min="9" max="9" width="7.8515625" style="463" customWidth="1"/>
    <col min="10" max="16384" width="7.8515625" style="403" customWidth="1"/>
  </cols>
  <sheetData>
    <row r="1" ht="11.25">
      <c r="A1" s="462" t="s">
        <v>518</v>
      </c>
    </row>
    <row r="3" ht="12" thickBot="1">
      <c r="I3" s="464" t="s">
        <v>166</v>
      </c>
    </row>
    <row r="4" spans="1:9" ht="39.75" customHeight="1">
      <c r="A4" s="465" t="s">
        <v>516</v>
      </c>
      <c r="B4" s="650" t="s">
        <v>480</v>
      </c>
      <c r="C4" s="651"/>
      <c r="D4" s="652" t="s">
        <v>481</v>
      </c>
      <c r="E4" s="653"/>
      <c r="F4" s="653"/>
      <c r="G4" s="653"/>
      <c r="H4" s="571"/>
      <c r="I4" s="654" t="s">
        <v>18</v>
      </c>
    </row>
    <row r="5" spans="1:9" ht="69.75" customHeight="1" thickBot="1">
      <c r="A5" s="468" t="s">
        <v>482</v>
      </c>
      <c r="B5" s="469" t="s">
        <v>483</v>
      </c>
      <c r="C5" s="470" t="s">
        <v>484</v>
      </c>
      <c r="D5" s="471" t="s">
        <v>485</v>
      </c>
      <c r="E5" s="472" t="s">
        <v>486</v>
      </c>
      <c r="F5" s="472" t="s">
        <v>487</v>
      </c>
      <c r="G5" s="473" t="s">
        <v>488</v>
      </c>
      <c r="H5" s="576" t="s">
        <v>489</v>
      </c>
      <c r="I5" s="655"/>
    </row>
    <row r="6" spans="1:9" ht="19.5" customHeight="1">
      <c r="A6" s="475" t="s">
        <v>490</v>
      </c>
      <c r="B6" s="476">
        <v>36389.13257258947</v>
      </c>
      <c r="C6" s="477">
        <v>542.7185013651809</v>
      </c>
      <c r="D6" s="577">
        <v>530.0473201805524</v>
      </c>
      <c r="E6" s="578">
        <v>214.4957672530364</v>
      </c>
      <c r="F6" s="578">
        <v>155.95534463387082</v>
      </c>
      <c r="G6" s="479">
        <v>685.1764624697898</v>
      </c>
      <c r="H6" s="480">
        <v>1585.6748945372497</v>
      </c>
      <c r="I6" s="579">
        <v>38517.5259684919</v>
      </c>
    </row>
    <row r="7" spans="1:9" ht="19.5" customHeight="1">
      <c r="A7" s="482" t="s">
        <v>491</v>
      </c>
      <c r="B7" s="483">
        <v>10208.119968609095</v>
      </c>
      <c r="C7" s="480">
        <v>51.3753188090073</v>
      </c>
      <c r="D7" s="478">
        <v>638.957329683038</v>
      </c>
      <c r="E7" s="479">
        <v>172.26738947827374</v>
      </c>
      <c r="F7" s="479">
        <v>171.65759340932408</v>
      </c>
      <c r="G7" s="479">
        <v>815.6233894303077</v>
      </c>
      <c r="H7" s="480">
        <v>1798.5057020009435</v>
      </c>
      <c r="I7" s="580">
        <v>12058.000989419044</v>
      </c>
    </row>
    <row r="8" spans="1:9" ht="3" customHeight="1" hidden="1">
      <c r="A8" s="482"/>
      <c r="B8" s="483"/>
      <c r="C8" s="480"/>
      <c r="D8" s="485"/>
      <c r="E8" s="486"/>
      <c r="F8" s="486"/>
      <c r="G8" s="479"/>
      <c r="H8" s="480">
        <v>0</v>
      </c>
      <c r="I8" s="484"/>
    </row>
    <row r="9" spans="1:9" ht="3" customHeight="1" hidden="1">
      <c r="A9" s="482"/>
      <c r="B9" s="483"/>
      <c r="C9" s="480"/>
      <c r="D9" s="485"/>
      <c r="E9" s="486"/>
      <c r="F9" s="486"/>
      <c r="G9" s="479"/>
      <c r="H9" s="480">
        <v>0</v>
      </c>
      <c r="I9" s="484"/>
    </row>
    <row r="10" spans="1:9" ht="3" customHeight="1" hidden="1">
      <c r="A10" s="482"/>
      <c r="B10" s="487"/>
      <c r="C10" s="488"/>
      <c r="D10" s="489"/>
      <c r="E10" s="490"/>
      <c r="F10" s="490"/>
      <c r="G10" s="491"/>
      <c r="H10" s="480">
        <v>0</v>
      </c>
      <c r="I10" s="492"/>
    </row>
    <row r="11" spans="1:9" ht="24.75" customHeight="1">
      <c r="A11" s="493" t="s">
        <v>492</v>
      </c>
      <c r="B11" s="494">
        <v>46597.25254119857</v>
      </c>
      <c r="C11" s="495">
        <v>594.0938201741883</v>
      </c>
      <c r="D11" s="496">
        <v>1169.0046498635904</v>
      </c>
      <c r="E11" s="497">
        <v>386.7631567313101</v>
      </c>
      <c r="F11" s="497">
        <v>327.6129380431949</v>
      </c>
      <c r="G11" s="497">
        <v>1500.7998519000976</v>
      </c>
      <c r="H11" s="495">
        <v>3384.1805965381927</v>
      </c>
      <c r="I11" s="498">
        <v>50575.526957910944</v>
      </c>
    </row>
    <row r="12" spans="1:9" ht="19.5" customHeight="1">
      <c r="A12" s="482" t="s">
        <v>493</v>
      </c>
      <c r="B12" s="499">
        <v>10336.927492679739</v>
      </c>
      <c r="C12" s="500">
        <v>208.48043393088267</v>
      </c>
      <c r="D12" s="501">
        <v>1721.1311218424394</v>
      </c>
      <c r="E12" s="502">
        <v>715.0734679384634</v>
      </c>
      <c r="F12" s="502">
        <v>487.62342653558085</v>
      </c>
      <c r="G12" s="479">
        <v>563.8301130376622</v>
      </c>
      <c r="H12" s="480">
        <v>3487.658129354146</v>
      </c>
      <c r="I12" s="580">
        <v>14033.06605596477</v>
      </c>
    </row>
    <row r="13" spans="1:9" ht="19.5" customHeight="1">
      <c r="A13" s="482" t="s">
        <v>494</v>
      </c>
      <c r="B13" s="503">
        <v>4608.208500089234</v>
      </c>
      <c r="C13" s="480">
        <v>65.00426095003179</v>
      </c>
      <c r="D13" s="485">
        <v>403.20022644106473</v>
      </c>
      <c r="E13" s="486">
        <v>168.70216520505303</v>
      </c>
      <c r="F13" s="486">
        <v>56.92446303644903</v>
      </c>
      <c r="G13" s="479">
        <v>467.3417894162103</v>
      </c>
      <c r="H13" s="480">
        <v>1096.1686440987771</v>
      </c>
      <c r="I13" s="580">
        <v>5769.381405138043</v>
      </c>
    </row>
    <row r="14" spans="1:9" ht="19.5" customHeight="1">
      <c r="A14" s="482" t="s">
        <v>495</v>
      </c>
      <c r="B14" s="503">
        <v>2399.4605185641285</v>
      </c>
      <c r="C14" s="480">
        <v>34.910824947366976</v>
      </c>
      <c r="D14" s="485">
        <v>1146.9819954246734</v>
      </c>
      <c r="E14" s="486">
        <v>540.5555349056087</v>
      </c>
      <c r="F14" s="486">
        <v>445.1511303332383</v>
      </c>
      <c r="G14" s="479">
        <v>1847.6693753425689</v>
      </c>
      <c r="H14" s="480">
        <v>3980.358036006089</v>
      </c>
      <c r="I14" s="580">
        <v>6414.729379517585</v>
      </c>
    </row>
    <row r="15" spans="1:9" s="504" customFormat="1" ht="15" customHeight="1" hidden="1">
      <c r="A15" s="482"/>
      <c r="B15" s="503">
        <v>0</v>
      </c>
      <c r="C15" s="480">
        <v>0</v>
      </c>
      <c r="D15" s="485">
        <v>0</v>
      </c>
      <c r="E15" s="486">
        <v>0</v>
      </c>
      <c r="F15" s="486">
        <v>0</v>
      </c>
      <c r="G15" s="479">
        <v>0</v>
      </c>
      <c r="H15" s="480">
        <v>0</v>
      </c>
      <c r="I15" s="580">
        <v>0</v>
      </c>
    </row>
    <row r="16" spans="1:9" ht="19.5" customHeight="1">
      <c r="A16" s="482" t="s">
        <v>496</v>
      </c>
      <c r="B16" s="503">
        <v>1849.2056897439654</v>
      </c>
      <c r="C16" s="480">
        <v>32.01429361985618</v>
      </c>
      <c r="D16" s="485">
        <v>338.8250145001151</v>
      </c>
      <c r="E16" s="486">
        <v>167.6939189611514</v>
      </c>
      <c r="F16" s="486">
        <v>74.24267139461885</v>
      </c>
      <c r="G16" s="479">
        <v>74.84610991682894</v>
      </c>
      <c r="H16" s="480">
        <v>655.6077147727143</v>
      </c>
      <c r="I16" s="580">
        <v>2536.8276981365357</v>
      </c>
    </row>
    <row r="17" spans="1:9" ht="9.75" customHeight="1" hidden="1">
      <c r="A17" s="482"/>
      <c r="B17" s="505"/>
      <c r="C17" s="488"/>
      <c r="D17" s="489"/>
      <c r="E17" s="490"/>
      <c r="F17" s="490"/>
      <c r="G17" s="491"/>
      <c r="H17" s="480">
        <v>0</v>
      </c>
      <c r="I17" s="492"/>
    </row>
    <row r="18" spans="1:9" ht="24.75" customHeight="1">
      <c r="A18" s="506" t="s">
        <v>497</v>
      </c>
      <c r="B18" s="494">
        <v>19193.80220107707</v>
      </c>
      <c r="C18" s="495">
        <v>340.4098134481376</v>
      </c>
      <c r="D18" s="496">
        <v>3610.138358208293</v>
      </c>
      <c r="E18" s="497">
        <v>1592.0250870102766</v>
      </c>
      <c r="F18" s="497">
        <v>1063.941691299887</v>
      </c>
      <c r="G18" s="497">
        <v>2953.6873877132703</v>
      </c>
      <c r="H18" s="495">
        <v>9219.792524231727</v>
      </c>
      <c r="I18" s="498">
        <v>28754.004538756933</v>
      </c>
    </row>
    <row r="19" spans="1:9" ht="19.5" customHeight="1">
      <c r="A19" s="507" t="s">
        <v>498</v>
      </c>
      <c r="B19" s="508">
        <v>1527.0146149238533</v>
      </c>
      <c r="C19" s="509">
        <v>1.6769391896115142</v>
      </c>
      <c r="D19" s="510">
        <v>26.039757821973375</v>
      </c>
      <c r="E19" s="511">
        <v>13.720411551366935</v>
      </c>
      <c r="F19" s="511">
        <v>3.3538783792230284</v>
      </c>
      <c r="G19" s="479">
        <v>35.84587363247806</v>
      </c>
      <c r="H19" s="480">
        <v>78.9599213850414</v>
      </c>
      <c r="I19" s="580">
        <v>1607.651475498506</v>
      </c>
    </row>
    <row r="20" spans="1:9" ht="24.75" customHeight="1">
      <c r="A20" s="512" t="s">
        <v>499</v>
      </c>
      <c r="B20" s="494">
        <v>67318.06935719949</v>
      </c>
      <c r="C20" s="495">
        <v>936.1805728119374</v>
      </c>
      <c r="D20" s="496">
        <v>4805.182765893857</v>
      </c>
      <c r="E20" s="497">
        <v>1992.5086552929536</v>
      </c>
      <c r="F20" s="497">
        <v>1394.9085077223049</v>
      </c>
      <c r="G20" s="497">
        <v>4490.333113245846</v>
      </c>
      <c r="H20" s="495">
        <v>12682.933042154962</v>
      </c>
      <c r="I20" s="498">
        <v>80937.1829721664</v>
      </c>
    </row>
    <row r="21" spans="1:9" ht="19.5" customHeight="1">
      <c r="A21" s="513" t="s">
        <v>500</v>
      </c>
      <c r="B21" s="514">
        <v>12860.91847083374</v>
      </c>
      <c r="C21" s="500">
        <v>266.78578016546817</v>
      </c>
      <c r="D21" s="501">
        <v>2598.1206887225744</v>
      </c>
      <c r="E21" s="502">
        <v>974.1492201470523</v>
      </c>
      <c r="F21" s="502">
        <v>532.8093152447493</v>
      </c>
      <c r="G21" s="479">
        <v>3289.6985366600784</v>
      </c>
      <c r="H21" s="480">
        <v>7394.777760774455</v>
      </c>
      <c r="I21" s="580">
        <v>20522.482011773664</v>
      </c>
    </row>
    <row r="22" spans="1:9" ht="19.5" customHeight="1">
      <c r="A22" s="515" t="s">
        <v>501</v>
      </c>
      <c r="B22" s="483">
        <v>1424.3199386227802</v>
      </c>
      <c r="C22" s="480">
        <v>22.410005533899326</v>
      </c>
      <c r="D22" s="485">
        <v>712.4724270343485</v>
      </c>
      <c r="E22" s="486">
        <v>285.07966223395744</v>
      </c>
      <c r="F22" s="486">
        <v>265.10884097585665</v>
      </c>
      <c r="G22" s="479">
        <v>1756.9461440385376</v>
      </c>
      <c r="H22" s="488">
        <v>3019.6070742827</v>
      </c>
      <c r="I22" s="580">
        <v>4466.33701843938</v>
      </c>
    </row>
    <row r="23" spans="1:9" ht="7.5" customHeight="1" hidden="1">
      <c r="A23" s="515"/>
      <c r="B23" s="487"/>
      <c r="C23" s="488"/>
      <c r="D23" s="489"/>
      <c r="E23" s="490"/>
      <c r="F23" s="490"/>
      <c r="G23" s="491"/>
      <c r="H23" s="480">
        <v>0</v>
      </c>
      <c r="I23" s="492"/>
    </row>
    <row r="24" spans="1:9" ht="24.75" customHeight="1" thickBot="1">
      <c r="A24" s="516" t="s">
        <v>502</v>
      </c>
      <c r="B24" s="494">
        <v>14285.23840945652</v>
      </c>
      <c r="C24" s="495">
        <v>289.1957856993675</v>
      </c>
      <c r="D24" s="517">
        <v>3310.593115756923</v>
      </c>
      <c r="E24" s="518">
        <v>1259.2288823810097</v>
      </c>
      <c r="F24" s="518">
        <v>797.918156220606</v>
      </c>
      <c r="G24" s="497">
        <v>5046.644680698616</v>
      </c>
      <c r="H24" s="480">
        <v>10414.384835057153</v>
      </c>
      <c r="I24" s="498">
        <v>24988.819030213042</v>
      </c>
    </row>
    <row r="25" spans="1:9" ht="30" customHeight="1" thickBot="1">
      <c r="A25" s="519" t="s">
        <v>503</v>
      </c>
      <c r="B25" s="520">
        <v>81603.30776665601</v>
      </c>
      <c r="C25" s="521">
        <v>1225.376358511305</v>
      </c>
      <c r="D25" s="522">
        <v>8115.77588165078</v>
      </c>
      <c r="E25" s="523">
        <v>3251.7375376739633</v>
      </c>
      <c r="F25" s="523">
        <v>2192.8266639429107</v>
      </c>
      <c r="G25" s="523">
        <v>9536.977793944461</v>
      </c>
      <c r="H25" s="521">
        <v>23097.317877212117</v>
      </c>
      <c r="I25" s="524">
        <v>105926.00200237943</v>
      </c>
    </row>
    <row r="26" spans="1:9" ht="19.5" customHeight="1">
      <c r="A26" s="525" t="s">
        <v>504</v>
      </c>
      <c r="B26" s="581">
        <v>2594.6456521395653</v>
      </c>
      <c r="C26" s="526"/>
      <c r="D26" s="527"/>
      <c r="E26" s="528"/>
      <c r="F26" s="528"/>
      <c r="G26" s="529"/>
      <c r="H26" s="480">
        <v>0</v>
      </c>
      <c r="I26" s="580">
        <v>2594.6456521395653</v>
      </c>
    </row>
    <row r="27" spans="1:9" ht="19.5" customHeight="1">
      <c r="A27" s="525" t="s">
        <v>505</v>
      </c>
      <c r="B27" s="503">
        <v>7065.402152885022</v>
      </c>
      <c r="C27" s="480"/>
      <c r="D27" s="485"/>
      <c r="E27" s="486"/>
      <c r="F27" s="486"/>
      <c r="G27" s="479"/>
      <c r="H27" s="480">
        <v>0</v>
      </c>
      <c r="I27" s="580">
        <v>7065.402152885022</v>
      </c>
    </row>
    <row r="28" spans="1:9" ht="19.5" customHeight="1" thickBot="1">
      <c r="A28" s="482" t="s">
        <v>506</v>
      </c>
      <c r="B28" s="530">
        <v>1542.4024074074073</v>
      </c>
      <c r="C28" s="531"/>
      <c r="D28" s="532"/>
      <c r="E28" s="533"/>
      <c r="F28" s="533"/>
      <c r="G28" s="534"/>
      <c r="H28" s="480">
        <v>0</v>
      </c>
      <c r="I28" s="582">
        <v>1542.4024074074073</v>
      </c>
    </row>
    <row r="29" spans="1:9" ht="30" customHeight="1" thickBot="1">
      <c r="A29" s="519" t="s">
        <v>55</v>
      </c>
      <c r="B29" s="520">
        <v>92805.75797908801</v>
      </c>
      <c r="C29" s="521">
        <v>1225.376358511305</v>
      </c>
      <c r="D29" s="536">
        <v>8115.77588165078</v>
      </c>
      <c r="E29" s="537">
        <v>3251.7375376739633</v>
      </c>
      <c r="F29" s="537">
        <v>2192.8266639429107</v>
      </c>
      <c r="G29" s="523">
        <v>9536.977793944461</v>
      </c>
      <c r="H29" s="521">
        <v>23097.317877212117</v>
      </c>
      <c r="I29" s="524">
        <v>117128.45221481143</v>
      </c>
    </row>
    <row r="30" spans="1:9" ht="19.5" customHeight="1">
      <c r="A30" s="482" t="s">
        <v>507</v>
      </c>
      <c r="B30" s="476">
        <v>366.6105034285472</v>
      </c>
      <c r="C30" s="477">
        <v>856.6570992761334</v>
      </c>
      <c r="D30" s="538"/>
      <c r="E30" s="539"/>
      <c r="F30" s="539"/>
      <c r="G30" s="540"/>
      <c r="H30" s="480">
        <v>955.4116284255849</v>
      </c>
      <c r="I30" s="579">
        <v>2178.679231130265</v>
      </c>
    </row>
    <row r="31" spans="1:9" ht="19.5" customHeight="1">
      <c r="A31" s="482" t="s">
        <v>508</v>
      </c>
      <c r="B31" s="505">
        <v>312.6910188035036</v>
      </c>
      <c r="C31" s="488">
        <v>1284.0752229102964</v>
      </c>
      <c r="D31" s="541"/>
      <c r="E31" s="542"/>
      <c r="F31" s="542"/>
      <c r="G31" s="543"/>
      <c r="H31" s="480">
        <v>30.16947578463532</v>
      </c>
      <c r="I31" s="580">
        <v>1626.9357174984352</v>
      </c>
    </row>
    <row r="32" spans="1:9" ht="24.75" customHeight="1" thickBot="1">
      <c r="A32" s="544" t="s">
        <v>509</v>
      </c>
      <c r="B32" s="545">
        <v>679.3015222320507</v>
      </c>
      <c r="C32" s="546">
        <v>2140.73232218643</v>
      </c>
      <c r="D32" s="573"/>
      <c r="E32" s="574"/>
      <c r="F32" s="574"/>
      <c r="G32" s="574"/>
      <c r="H32" s="546">
        <v>985.5811042102202</v>
      </c>
      <c r="I32" s="549">
        <v>3805.6149486287004</v>
      </c>
    </row>
    <row r="33" spans="1:9" ht="24.75" customHeight="1">
      <c r="A33" s="550" t="s">
        <v>510</v>
      </c>
      <c r="B33" s="551"/>
      <c r="C33" s="552">
        <v>2086.838815435049</v>
      </c>
      <c r="D33" s="553"/>
      <c r="E33" s="554"/>
      <c r="F33" s="554"/>
      <c r="G33" s="559"/>
      <c r="H33" s="556">
        <v>2159.1696161296973</v>
      </c>
      <c r="I33" s="492">
        <v>4246.008431564746</v>
      </c>
    </row>
    <row r="34" spans="1:9" ht="24.75" customHeight="1">
      <c r="A34" s="506" t="s">
        <v>377</v>
      </c>
      <c r="B34" s="494">
        <v>9</v>
      </c>
      <c r="C34" s="552">
        <v>669.5621939868673</v>
      </c>
      <c r="D34" s="557"/>
      <c r="E34" s="558"/>
      <c r="F34" s="558"/>
      <c r="G34" s="559"/>
      <c r="H34" s="495">
        <v>74.9964789787224</v>
      </c>
      <c r="I34" s="498">
        <v>753.5586729655897</v>
      </c>
    </row>
    <row r="35" spans="1:9" ht="24.75" customHeight="1">
      <c r="A35" s="506" t="s">
        <v>511</v>
      </c>
      <c r="B35" s="494">
        <v>6261.5582927948435</v>
      </c>
      <c r="C35" s="495">
        <v>768.9194658033185</v>
      </c>
      <c r="D35" s="557"/>
      <c r="E35" s="557"/>
      <c r="F35" s="557"/>
      <c r="G35" s="559"/>
      <c r="H35" s="495">
        <v>3404.378731986674</v>
      </c>
      <c r="I35" s="484">
        <v>10434.856490584838</v>
      </c>
    </row>
    <row r="36" spans="1:9" ht="24.75" customHeight="1" thickBot="1">
      <c r="A36" s="544" t="s">
        <v>546</v>
      </c>
      <c r="B36" s="494"/>
      <c r="C36" s="560"/>
      <c r="D36" s="561"/>
      <c r="E36" s="562"/>
      <c r="F36" s="562"/>
      <c r="G36" s="559"/>
      <c r="H36" s="556">
        <v>-2052.45530406351</v>
      </c>
      <c r="I36" s="549">
        <v>-2052.45530406351</v>
      </c>
    </row>
    <row r="37" spans="1:9" ht="30" customHeight="1" thickBot="1">
      <c r="A37" s="564" t="s">
        <v>512</v>
      </c>
      <c r="B37" s="520">
        <v>99755.6177941149</v>
      </c>
      <c r="C37" s="521">
        <v>6891.429155922969</v>
      </c>
      <c r="D37" s="565"/>
      <c r="E37" s="566"/>
      <c r="F37" s="566"/>
      <c r="G37" s="575"/>
      <c r="H37" s="521">
        <v>27668.98850445392</v>
      </c>
      <c r="I37" s="524">
        <v>134316.0354544918</v>
      </c>
    </row>
    <row r="38" spans="1:9" ht="15" customHeight="1">
      <c r="A38" s="567" t="s">
        <v>513</v>
      </c>
      <c r="B38" s="568"/>
      <c r="C38" s="568"/>
      <c r="D38" s="569"/>
      <c r="E38" s="569"/>
      <c r="F38" s="569"/>
      <c r="G38" s="569"/>
      <c r="H38" s="568"/>
      <c r="I38" s="568"/>
    </row>
    <row r="39" ht="10.5" customHeight="1">
      <c r="A39" s="463" t="s">
        <v>514</v>
      </c>
    </row>
    <row r="40" spans="1:13" s="504" customFormat="1" ht="11.25">
      <c r="A40" s="570"/>
      <c r="B40" s="570"/>
      <c r="C40" s="570"/>
      <c r="D40" s="570"/>
      <c r="E40" s="570"/>
      <c r="F40" s="570"/>
      <c r="G40" s="570"/>
      <c r="H40" s="570"/>
      <c r="I40" s="570"/>
      <c r="J40" s="583"/>
      <c r="K40" s="583"/>
      <c r="L40" s="583"/>
      <c r="M40" s="583"/>
    </row>
    <row r="41" spans="1:13" s="504" customFormat="1" ht="11.25">
      <c r="A41" s="570"/>
      <c r="B41" s="570"/>
      <c r="C41" s="570"/>
      <c r="D41" s="570"/>
      <c r="E41" s="570"/>
      <c r="F41" s="570"/>
      <c r="G41" s="570"/>
      <c r="H41" s="570"/>
      <c r="I41" s="570"/>
      <c r="J41" s="583"/>
      <c r="K41" s="583"/>
      <c r="L41" s="583"/>
      <c r="M41" s="583"/>
    </row>
    <row r="42" spans="1:13" s="504" customFormat="1" ht="11.25">
      <c r="A42" s="570"/>
      <c r="B42" s="570"/>
      <c r="C42" s="570"/>
      <c r="D42" s="570"/>
      <c r="E42" s="570"/>
      <c r="F42" s="570"/>
      <c r="G42" s="570"/>
      <c r="H42" s="570"/>
      <c r="I42" s="570"/>
      <c r="J42" s="583"/>
      <c r="K42" s="583"/>
      <c r="L42" s="583"/>
      <c r="M42" s="583"/>
    </row>
    <row r="43" spans="1:13" s="504" customFormat="1" ht="11.25">
      <c r="A43" s="570"/>
      <c r="B43" s="570"/>
      <c r="C43" s="570"/>
      <c r="D43" s="570"/>
      <c r="E43" s="570"/>
      <c r="F43" s="570"/>
      <c r="G43" s="570"/>
      <c r="H43" s="570"/>
      <c r="I43" s="570"/>
      <c r="J43" s="583"/>
      <c r="K43" s="583"/>
      <c r="L43" s="583"/>
      <c r="M43" s="583"/>
    </row>
    <row r="44" spans="1:13" s="504" customFormat="1" ht="11.25">
      <c r="A44" s="570"/>
      <c r="B44" s="570"/>
      <c r="C44" s="570"/>
      <c r="D44" s="570"/>
      <c r="E44" s="570"/>
      <c r="F44" s="570"/>
      <c r="G44" s="570"/>
      <c r="H44" s="570"/>
      <c r="I44" s="570"/>
      <c r="J44" s="583"/>
      <c r="K44" s="583"/>
      <c r="L44" s="583"/>
      <c r="M44" s="583"/>
    </row>
    <row r="45" spans="1:13" s="504" customFormat="1" ht="11.25">
      <c r="A45" s="570"/>
      <c r="B45" s="570"/>
      <c r="C45" s="570"/>
      <c r="D45" s="570"/>
      <c r="E45" s="570"/>
      <c r="F45" s="570"/>
      <c r="G45" s="570"/>
      <c r="H45" s="570"/>
      <c r="I45" s="570"/>
      <c r="J45" s="583"/>
      <c r="K45" s="583"/>
      <c r="L45" s="583"/>
      <c r="M45" s="583"/>
    </row>
    <row r="46" spans="1:13" s="504" customFormat="1" ht="11.25">
      <c r="A46" s="570"/>
      <c r="B46" s="570"/>
      <c r="C46" s="570"/>
      <c r="D46" s="570"/>
      <c r="E46" s="570"/>
      <c r="F46" s="570"/>
      <c r="G46" s="570"/>
      <c r="H46" s="570"/>
      <c r="I46" s="570"/>
      <c r="J46" s="583"/>
      <c r="K46" s="583"/>
      <c r="L46" s="583"/>
      <c r="M46" s="583"/>
    </row>
    <row r="47" spans="1:13" s="504" customFormat="1" ht="11.25">
      <c r="A47" s="570"/>
      <c r="B47" s="570"/>
      <c r="C47" s="570"/>
      <c r="D47" s="570"/>
      <c r="E47" s="570"/>
      <c r="F47" s="570"/>
      <c r="G47" s="570"/>
      <c r="H47" s="570"/>
      <c r="I47" s="570"/>
      <c r="J47" s="583"/>
      <c r="K47" s="583"/>
      <c r="L47" s="583"/>
      <c r="M47" s="583"/>
    </row>
    <row r="48" spans="1:13" s="504" customFormat="1" ht="11.25">
      <c r="A48" s="570"/>
      <c r="B48" s="570"/>
      <c r="C48" s="570"/>
      <c r="D48" s="570"/>
      <c r="E48" s="570"/>
      <c r="F48" s="570"/>
      <c r="G48" s="570"/>
      <c r="H48" s="570"/>
      <c r="I48" s="570"/>
      <c r="J48" s="583"/>
      <c r="K48" s="583"/>
      <c r="L48" s="583"/>
      <c r="M48" s="583"/>
    </row>
    <row r="49" spans="1:13" s="504" customFormat="1" ht="11.25">
      <c r="A49" s="570"/>
      <c r="B49" s="570"/>
      <c r="C49" s="570"/>
      <c r="D49" s="570"/>
      <c r="E49" s="570"/>
      <c r="F49" s="570"/>
      <c r="G49" s="570"/>
      <c r="H49" s="570"/>
      <c r="I49" s="570"/>
      <c r="J49" s="583"/>
      <c r="K49" s="583"/>
      <c r="L49" s="583"/>
      <c r="M49" s="583"/>
    </row>
    <row r="50" spans="1:13" s="504" customFormat="1" ht="11.25">
      <c r="A50" s="570"/>
      <c r="B50" s="570"/>
      <c r="C50" s="570"/>
      <c r="D50" s="570"/>
      <c r="E50" s="570"/>
      <c r="F50" s="570"/>
      <c r="G50" s="570"/>
      <c r="H50" s="570"/>
      <c r="I50" s="570"/>
      <c r="J50" s="583"/>
      <c r="K50" s="583"/>
      <c r="L50" s="583"/>
      <c r="M50" s="583"/>
    </row>
    <row r="51" spans="1:13" s="504" customFormat="1" ht="11.25">
      <c r="A51" s="570"/>
      <c r="B51" s="570"/>
      <c r="C51" s="570"/>
      <c r="D51" s="570"/>
      <c r="E51" s="570"/>
      <c r="F51" s="570"/>
      <c r="G51" s="570"/>
      <c r="H51" s="570"/>
      <c r="I51" s="570"/>
      <c r="J51" s="583"/>
      <c r="K51" s="583"/>
      <c r="L51" s="583"/>
      <c r="M51" s="583"/>
    </row>
    <row r="52" spans="1:13" s="504" customFormat="1" ht="11.25">
      <c r="A52" s="570"/>
      <c r="B52" s="570"/>
      <c r="C52" s="570"/>
      <c r="D52" s="570"/>
      <c r="E52" s="570"/>
      <c r="F52" s="570"/>
      <c r="G52" s="570"/>
      <c r="H52" s="570"/>
      <c r="I52" s="570"/>
      <c r="J52" s="583"/>
      <c r="K52" s="583"/>
      <c r="L52" s="583"/>
      <c r="M52" s="583"/>
    </row>
    <row r="53" spans="1:13" s="504" customFormat="1" ht="11.25">
      <c r="A53" s="570"/>
      <c r="B53" s="570"/>
      <c r="C53" s="570"/>
      <c r="D53" s="570"/>
      <c r="E53" s="570"/>
      <c r="F53" s="570"/>
      <c r="G53" s="570"/>
      <c r="H53" s="570"/>
      <c r="I53" s="570"/>
      <c r="J53" s="583"/>
      <c r="K53" s="583"/>
      <c r="L53" s="583"/>
      <c r="M53" s="583"/>
    </row>
    <row r="54" spans="1:13" s="504" customFormat="1" ht="11.25">
      <c r="A54" s="570"/>
      <c r="B54" s="570"/>
      <c r="C54" s="570"/>
      <c r="D54" s="570"/>
      <c r="E54" s="570"/>
      <c r="F54" s="570"/>
      <c r="G54" s="570"/>
      <c r="H54" s="570"/>
      <c r="I54" s="570"/>
      <c r="J54" s="583"/>
      <c r="K54" s="583"/>
      <c r="L54" s="583"/>
      <c r="M54" s="583"/>
    </row>
    <row r="55" spans="1:13" s="504" customFormat="1" ht="11.25">
      <c r="A55" s="570"/>
      <c r="B55" s="570"/>
      <c r="C55" s="570"/>
      <c r="D55" s="570"/>
      <c r="E55" s="570"/>
      <c r="F55" s="570"/>
      <c r="G55" s="570"/>
      <c r="H55" s="570"/>
      <c r="I55" s="570"/>
      <c r="J55" s="583"/>
      <c r="K55" s="583"/>
      <c r="L55" s="583"/>
      <c r="M55" s="583"/>
    </row>
    <row r="56" spans="1:13" s="504" customFormat="1" ht="11.25">
      <c r="A56" s="570"/>
      <c r="B56" s="570"/>
      <c r="C56" s="570"/>
      <c r="D56" s="570"/>
      <c r="E56" s="570"/>
      <c r="F56" s="570"/>
      <c r="G56" s="570"/>
      <c r="H56" s="570"/>
      <c r="I56" s="570"/>
      <c r="J56" s="583"/>
      <c r="K56" s="583"/>
      <c r="L56" s="583"/>
      <c r="M56" s="583"/>
    </row>
    <row r="57" spans="1:13" s="504" customFormat="1" ht="11.25">
      <c r="A57" s="570"/>
      <c r="B57" s="570"/>
      <c r="C57" s="570"/>
      <c r="D57" s="570"/>
      <c r="E57" s="570"/>
      <c r="F57" s="570"/>
      <c r="G57" s="570"/>
      <c r="H57" s="570"/>
      <c r="I57" s="570"/>
      <c r="J57" s="583"/>
      <c r="K57" s="583"/>
      <c r="L57" s="583"/>
      <c r="M57" s="583"/>
    </row>
    <row r="58" spans="1:13" s="504" customFormat="1" ht="11.25">
      <c r="A58" s="570"/>
      <c r="B58" s="570"/>
      <c r="C58" s="570"/>
      <c r="D58" s="570"/>
      <c r="E58" s="570"/>
      <c r="F58" s="570"/>
      <c r="G58" s="570"/>
      <c r="H58" s="570"/>
      <c r="I58" s="570"/>
      <c r="J58" s="583"/>
      <c r="K58" s="583"/>
      <c r="L58" s="583"/>
      <c r="M58" s="583"/>
    </row>
    <row r="59" spans="1:13" s="504" customFormat="1" ht="11.25">
      <c r="A59" s="570"/>
      <c r="B59" s="570"/>
      <c r="C59" s="570"/>
      <c r="D59" s="570"/>
      <c r="E59" s="570"/>
      <c r="F59" s="570"/>
      <c r="G59" s="570"/>
      <c r="H59" s="570"/>
      <c r="I59" s="570"/>
      <c r="J59" s="583"/>
      <c r="K59" s="583"/>
      <c r="L59" s="583"/>
      <c r="M59" s="583"/>
    </row>
    <row r="60" spans="1:13" s="504" customFormat="1" ht="11.25">
      <c r="A60" s="570"/>
      <c r="B60" s="570"/>
      <c r="C60" s="570"/>
      <c r="D60" s="570"/>
      <c r="E60" s="570"/>
      <c r="F60" s="570"/>
      <c r="G60" s="570"/>
      <c r="H60" s="570"/>
      <c r="I60" s="570"/>
      <c r="J60" s="583"/>
      <c r="K60" s="583"/>
      <c r="L60" s="583"/>
      <c r="M60" s="583"/>
    </row>
    <row r="61" spans="1:13" s="504" customFormat="1" ht="11.25">
      <c r="A61" s="570"/>
      <c r="B61" s="570"/>
      <c r="C61" s="570"/>
      <c r="D61" s="570"/>
      <c r="E61" s="570"/>
      <c r="F61" s="570"/>
      <c r="G61" s="570"/>
      <c r="H61" s="570"/>
      <c r="I61" s="570"/>
      <c r="J61" s="583"/>
      <c r="K61" s="583"/>
      <c r="L61" s="583"/>
      <c r="M61" s="583"/>
    </row>
    <row r="62" spans="1:13" s="504" customFormat="1" ht="11.25">
      <c r="A62" s="570"/>
      <c r="B62" s="570"/>
      <c r="C62" s="570"/>
      <c r="D62" s="570"/>
      <c r="E62" s="570"/>
      <c r="F62" s="570"/>
      <c r="G62" s="570"/>
      <c r="H62" s="570"/>
      <c r="I62" s="570"/>
      <c r="J62" s="583"/>
      <c r="K62" s="583"/>
      <c r="L62" s="583"/>
      <c r="M62" s="583"/>
    </row>
    <row r="63" spans="1:13" s="504" customFormat="1" ht="11.25">
      <c r="A63" s="570"/>
      <c r="B63" s="570"/>
      <c r="C63" s="570"/>
      <c r="D63" s="570"/>
      <c r="E63" s="570"/>
      <c r="F63" s="570"/>
      <c r="G63" s="570"/>
      <c r="H63" s="570"/>
      <c r="I63" s="570"/>
      <c r="J63" s="583"/>
      <c r="K63" s="583"/>
      <c r="L63" s="583"/>
      <c r="M63" s="583"/>
    </row>
    <row r="64" spans="1:13" s="504" customFormat="1" ht="11.25">
      <c r="A64" s="570"/>
      <c r="B64" s="570"/>
      <c r="C64" s="570"/>
      <c r="D64" s="570"/>
      <c r="E64" s="570"/>
      <c r="F64" s="570"/>
      <c r="G64" s="570"/>
      <c r="H64" s="570"/>
      <c r="I64" s="570"/>
      <c r="J64" s="583"/>
      <c r="K64" s="583"/>
      <c r="L64" s="583"/>
      <c r="M64" s="583"/>
    </row>
  </sheetData>
  <sheetProtection/>
  <mergeCells count="3">
    <mergeCell ref="B4:C4"/>
    <mergeCell ref="D4:G4"/>
    <mergeCell ref="I4:I5"/>
  </mergeCells>
  <printOptions/>
  <pageMargins left="0.787401575" right="0.787401575" top="0.984251969" bottom="0.984251969" header="0.4921259845" footer="0.4921259845"/>
  <pageSetup horizontalDpi="600" verticalDpi="600" orientation="portrait" paperSize="9" r:id="rId1"/>
</worksheet>
</file>

<file path=xl/worksheets/sheet61.xml><?xml version="1.0" encoding="utf-8"?>
<worksheet xmlns="http://schemas.openxmlformats.org/spreadsheetml/2006/main" xmlns:r="http://schemas.openxmlformats.org/officeDocument/2006/relationships">
  <dimension ref="A1:I64"/>
  <sheetViews>
    <sheetView zoomScalePageLayoutView="0" workbookViewId="0" topLeftCell="A1">
      <selection activeCell="A1" sqref="A1"/>
    </sheetView>
  </sheetViews>
  <sheetFormatPr defaultColWidth="7.8515625" defaultRowHeight="12.75"/>
  <cols>
    <col min="1" max="1" width="30.00390625" style="463" customWidth="1"/>
    <col min="2" max="2" width="7.140625" style="463" customWidth="1"/>
    <col min="3" max="3" width="9.00390625" style="463" customWidth="1"/>
    <col min="4" max="5" width="7.140625" style="463" customWidth="1"/>
    <col min="6" max="6" width="9.00390625" style="463" customWidth="1"/>
    <col min="7" max="7" width="7.140625" style="463" customWidth="1"/>
    <col min="8" max="8" width="10.8515625" style="463" customWidth="1"/>
    <col min="9" max="9" width="7.8515625" style="463" customWidth="1"/>
    <col min="10" max="16384" width="7.8515625" style="403" customWidth="1"/>
  </cols>
  <sheetData>
    <row r="1" ht="11.25">
      <c r="A1" s="462" t="s">
        <v>519</v>
      </c>
    </row>
    <row r="3" ht="12" thickBot="1">
      <c r="I3" s="464" t="s">
        <v>166</v>
      </c>
    </row>
    <row r="4" spans="1:9" ht="39.75" customHeight="1">
      <c r="A4" s="465" t="s">
        <v>516</v>
      </c>
      <c r="B4" s="650" t="s">
        <v>480</v>
      </c>
      <c r="C4" s="651"/>
      <c r="D4" s="652" t="s">
        <v>481</v>
      </c>
      <c r="E4" s="653"/>
      <c r="F4" s="653"/>
      <c r="G4" s="653"/>
      <c r="H4" s="571"/>
      <c r="I4" s="654" t="s">
        <v>18</v>
      </c>
    </row>
    <row r="5" spans="1:9" ht="69.75" customHeight="1" thickBot="1">
      <c r="A5" s="468" t="s">
        <v>482</v>
      </c>
      <c r="B5" s="469" t="s">
        <v>483</v>
      </c>
      <c r="C5" s="470" t="s">
        <v>484</v>
      </c>
      <c r="D5" s="471" t="s">
        <v>485</v>
      </c>
      <c r="E5" s="472" t="s">
        <v>486</v>
      </c>
      <c r="F5" s="472" t="s">
        <v>487</v>
      </c>
      <c r="G5" s="473" t="s">
        <v>488</v>
      </c>
      <c r="H5" s="470" t="s">
        <v>489</v>
      </c>
      <c r="I5" s="655"/>
    </row>
    <row r="6" spans="1:9" ht="19.5" customHeight="1">
      <c r="A6" s="475" t="s">
        <v>490</v>
      </c>
      <c r="B6" s="476">
        <v>37363.38157165239</v>
      </c>
      <c r="C6" s="477">
        <v>554.2187384599906</v>
      </c>
      <c r="D6" s="478">
        <v>557.393945753566</v>
      </c>
      <c r="E6" s="479">
        <v>211.46935999383007</v>
      </c>
      <c r="F6" s="479">
        <v>189.92932918825758</v>
      </c>
      <c r="G6" s="479">
        <v>702.783994179983</v>
      </c>
      <c r="H6" s="480">
        <v>1661.5766291156365</v>
      </c>
      <c r="I6" s="579">
        <v>39579.17693922802</v>
      </c>
    </row>
    <row r="7" spans="1:9" ht="19.5" customHeight="1">
      <c r="A7" s="482" t="s">
        <v>491</v>
      </c>
      <c r="B7" s="483">
        <v>9862.8420486761</v>
      </c>
      <c r="C7" s="480">
        <v>52.832660945763216</v>
      </c>
      <c r="D7" s="478">
        <v>668.8109891349586</v>
      </c>
      <c r="E7" s="479">
        <v>171.32536655914217</v>
      </c>
      <c r="F7" s="479">
        <v>177.7555540988205</v>
      </c>
      <c r="G7" s="479">
        <v>799.8380767895615</v>
      </c>
      <c r="H7" s="480">
        <v>1817.7299865824828</v>
      </c>
      <c r="I7" s="580">
        <v>11733.404696204347</v>
      </c>
    </row>
    <row r="8" spans="1:9" ht="3" customHeight="1" hidden="1">
      <c r="A8" s="482"/>
      <c r="B8" s="483"/>
      <c r="C8" s="480"/>
      <c r="D8" s="485"/>
      <c r="E8" s="486"/>
      <c r="F8" s="486"/>
      <c r="G8" s="479"/>
      <c r="H8" s="480">
        <v>0</v>
      </c>
      <c r="I8" s="484"/>
    </row>
    <row r="9" spans="1:9" ht="3" customHeight="1" hidden="1">
      <c r="A9" s="482"/>
      <c r="B9" s="483"/>
      <c r="C9" s="480"/>
      <c r="D9" s="485"/>
      <c r="E9" s="486"/>
      <c r="F9" s="486"/>
      <c r="G9" s="479"/>
      <c r="H9" s="480">
        <v>0</v>
      </c>
      <c r="I9" s="484"/>
    </row>
    <row r="10" spans="1:9" ht="3" customHeight="1" hidden="1">
      <c r="A10" s="482"/>
      <c r="B10" s="487"/>
      <c r="C10" s="488"/>
      <c r="D10" s="489"/>
      <c r="E10" s="490"/>
      <c r="F10" s="490"/>
      <c r="G10" s="491"/>
      <c r="H10" s="480">
        <v>0</v>
      </c>
      <c r="I10" s="492"/>
    </row>
    <row r="11" spans="1:9" ht="24.75" customHeight="1">
      <c r="A11" s="493" t="s">
        <v>492</v>
      </c>
      <c r="B11" s="494">
        <v>47226.22362032849</v>
      </c>
      <c r="C11" s="495">
        <v>607.0513994057538</v>
      </c>
      <c r="D11" s="496">
        <v>1226.2049348885246</v>
      </c>
      <c r="E11" s="497">
        <v>382.79472655297224</v>
      </c>
      <c r="F11" s="497">
        <v>367.6848832870781</v>
      </c>
      <c r="G11" s="497">
        <v>1502.6220709695444</v>
      </c>
      <c r="H11" s="495">
        <v>3479.3066156981195</v>
      </c>
      <c r="I11" s="498">
        <v>51312.58163543236</v>
      </c>
    </row>
    <row r="12" spans="1:9" ht="19.5" customHeight="1">
      <c r="A12" s="482" t="s">
        <v>493</v>
      </c>
      <c r="B12" s="499">
        <v>10749.849029945339</v>
      </c>
      <c r="C12" s="500">
        <v>211.61977446692393</v>
      </c>
      <c r="D12" s="501">
        <v>1788.3829115709232</v>
      </c>
      <c r="E12" s="502">
        <v>700.9678447413081</v>
      </c>
      <c r="F12" s="502">
        <v>491.35008394400575</v>
      </c>
      <c r="G12" s="479">
        <v>614.794731576394</v>
      </c>
      <c r="H12" s="480">
        <v>3595.495571832631</v>
      </c>
      <c r="I12" s="580">
        <v>14556.964376244894</v>
      </c>
    </row>
    <row r="13" spans="1:9" ht="19.5" customHeight="1">
      <c r="A13" s="482" t="s">
        <v>494</v>
      </c>
      <c r="B13" s="503">
        <v>4895.416675791081</v>
      </c>
      <c r="C13" s="480">
        <v>66.26651625030298</v>
      </c>
      <c r="D13" s="485">
        <v>417.6493276236095</v>
      </c>
      <c r="E13" s="486">
        <v>165.5771090555283</v>
      </c>
      <c r="F13" s="486">
        <v>60.91862728806919</v>
      </c>
      <c r="G13" s="479">
        <v>538.2522909004929</v>
      </c>
      <c r="H13" s="480">
        <v>1182.3973548677</v>
      </c>
      <c r="I13" s="580">
        <v>6144.080546909083</v>
      </c>
    </row>
    <row r="14" spans="1:9" ht="19.5" customHeight="1">
      <c r="A14" s="482" t="s">
        <v>495</v>
      </c>
      <c r="B14" s="503">
        <v>2410.869914073338</v>
      </c>
      <c r="C14" s="480">
        <v>35.751623048462015</v>
      </c>
      <c r="D14" s="485">
        <v>1187.1204972277146</v>
      </c>
      <c r="E14" s="486">
        <v>518.9129310432141</v>
      </c>
      <c r="F14" s="486">
        <v>468.4758299705621</v>
      </c>
      <c r="G14" s="479">
        <v>1837.413768115539</v>
      </c>
      <c r="H14" s="480">
        <v>4011.92302635703</v>
      </c>
      <c r="I14" s="580">
        <v>6458.544563478829</v>
      </c>
    </row>
    <row r="15" spans="1:9" s="504" customFormat="1" ht="15" customHeight="1" hidden="1">
      <c r="A15" s="482"/>
      <c r="B15" s="503">
        <v>0</v>
      </c>
      <c r="C15" s="480">
        <v>0</v>
      </c>
      <c r="D15" s="485">
        <v>0</v>
      </c>
      <c r="E15" s="486">
        <v>0</v>
      </c>
      <c r="F15" s="486">
        <v>0</v>
      </c>
      <c r="G15" s="479">
        <v>0</v>
      </c>
      <c r="H15" s="480">
        <v>0</v>
      </c>
      <c r="I15" s="580">
        <v>0</v>
      </c>
    </row>
    <row r="16" spans="1:9" ht="19.5" customHeight="1">
      <c r="A16" s="482" t="s">
        <v>496</v>
      </c>
      <c r="B16" s="503">
        <v>1945.1115635126741</v>
      </c>
      <c r="C16" s="480">
        <v>32.763503705273365</v>
      </c>
      <c r="D16" s="485">
        <v>344.5347789565475</v>
      </c>
      <c r="E16" s="486">
        <v>162.88385922833658</v>
      </c>
      <c r="F16" s="486">
        <v>80.49308110135269</v>
      </c>
      <c r="G16" s="479">
        <v>92.92527664769614</v>
      </c>
      <c r="H16" s="480">
        <v>680.8369959339329</v>
      </c>
      <c r="I16" s="580">
        <v>2658.7120631518806</v>
      </c>
    </row>
    <row r="17" spans="1:9" ht="9.75" customHeight="1" hidden="1">
      <c r="A17" s="482"/>
      <c r="B17" s="505"/>
      <c r="C17" s="488"/>
      <c r="D17" s="489"/>
      <c r="E17" s="490"/>
      <c r="F17" s="490"/>
      <c r="G17" s="491"/>
      <c r="H17" s="480">
        <v>0</v>
      </c>
      <c r="I17" s="492"/>
    </row>
    <row r="18" spans="1:9" ht="24.75" customHeight="1">
      <c r="A18" s="506" t="s">
        <v>497</v>
      </c>
      <c r="B18" s="494">
        <v>20001.24718332243</v>
      </c>
      <c r="C18" s="495">
        <v>346.4014174709623</v>
      </c>
      <c r="D18" s="496">
        <v>3737.687515378795</v>
      </c>
      <c r="E18" s="497">
        <v>1548.3417440683872</v>
      </c>
      <c r="F18" s="497">
        <v>1101.2376223039896</v>
      </c>
      <c r="G18" s="497">
        <v>3083.386067240122</v>
      </c>
      <c r="H18" s="495">
        <v>9470.652948991294</v>
      </c>
      <c r="I18" s="498">
        <v>29818.301549784686</v>
      </c>
    </row>
    <row r="19" spans="1:9" ht="19.5" customHeight="1">
      <c r="A19" s="507" t="s">
        <v>498</v>
      </c>
      <c r="B19" s="508">
        <v>1646.9208073737655</v>
      </c>
      <c r="C19" s="509">
        <v>1.5244901723741038</v>
      </c>
      <c r="D19" s="510">
        <v>29.727558361295024</v>
      </c>
      <c r="E19" s="511">
        <v>12.538486422818687</v>
      </c>
      <c r="F19" s="511">
        <v>3.3538783792230284</v>
      </c>
      <c r="G19" s="479">
        <v>46.15113386385178</v>
      </c>
      <c r="H19" s="480">
        <v>91.77105702718852</v>
      </c>
      <c r="I19" s="580">
        <v>1740.216354573328</v>
      </c>
    </row>
    <row r="20" spans="1:9" ht="24.75" customHeight="1">
      <c r="A20" s="512" t="s">
        <v>499</v>
      </c>
      <c r="B20" s="494">
        <v>68874.3916110247</v>
      </c>
      <c r="C20" s="495">
        <v>954.9773070490903</v>
      </c>
      <c r="D20" s="496">
        <v>4993.620008628615</v>
      </c>
      <c r="E20" s="497">
        <v>1943.6749570441782</v>
      </c>
      <c r="F20" s="497">
        <v>1472.2763839702907</v>
      </c>
      <c r="G20" s="497">
        <v>4632.159272073519</v>
      </c>
      <c r="H20" s="495">
        <v>13041.730621716602</v>
      </c>
      <c r="I20" s="498">
        <v>82871.09953979038</v>
      </c>
    </row>
    <row r="21" spans="1:9" ht="19.5" customHeight="1">
      <c r="A21" s="513" t="s">
        <v>500</v>
      </c>
      <c r="B21" s="514">
        <v>13949.79077892918</v>
      </c>
      <c r="C21" s="500">
        <v>269.0985912186317</v>
      </c>
      <c r="D21" s="501">
        <v>2698.6525031366386</v>
      </c>
      <c r="E21" s="502">
        <v>971.215633262131</v>
      </c>
      <c r="F21" s="502">
        <v>598.6672906913105</v>
      </c>
      <c r="G21" s="479">
        <v>3420.2579093705426</v>
      </c>
      <c r="H21" s="480">
        <v>7688.793336460623</v>
      </c>
      <c r="I21" s="580">
        <v>21907.682706608437</v>
      </c>
    </row>
    <row r="22" spans="1:9" ht="19.5" customHeight="1">
      <c r="A22" s="515" t="s">
        <v>501</v>
      </c>
      <c r="B22" s="483">
        <v>1760.1921790471351</v>
      </c>
      <c r="C22" s="480">
        <v>22.120090188838596</v>
      </c>
      <c r="D22" s="485">
        <v>799.1377483585052</v>
      </c>
      <c r="E22" s="486">
        <v>287.10940969369096</v>
      </c>
      <c r="F22" s="486">
        <v>296.3608895095258</v>
      </c>
      <c r="G22" s="479">
        <v>1890.0907618937813</v>
      </c>
      <c r="H22" s="488">
        <v>3272.698809455503</v>
      </c>
      <c r="I22" s="580">
        <v>5055.0110786914765</v>
      </c>
    </row>
    <row r="23" spans="1:9" ht="7.5" customHeight="1" hidden="1">
      <c r="A23" s="515"/>
      <c r="B23" s="487"/>
      <c r="C23" s="488"/>
      <c r="D23" s="489"/>
      <c r="E23" s="490"/>
      <c r="F23" s="490"/>
      <c r="G23" s="491"/>
      <c r="H23" s="480">
        <v>0</v>
      </c>
      <c r="I23" s="492"/>
    </row>
    <row r="24" spans="1:9" ht="24.75" customHeight="1" thickBot="1">
      <c r="A24" s="516" t="s">
        <v>502</v>
      </c>
      <c r="B24" s="494">
        <v>15709.982957976315</v>
      </c>
      <c r="C24" s="495">
        <v>291.21868140747034</v>
      </c>
      <c r="D24" s="517">
        <v>3497.790251495144</v>
      </c>
      <c r="E24" s="518">
        <v>1258.325042955822</v>
      </c>
      <c r="F24" s="518">
        <v>895.0281802008363</v>
      </c>
      <c r="G24" s="497">
        <v>5310.348671264324</v>
      </c>
      <c r="H24" s="480">
        <v>10961.492145916127</v>
      </c>
      <c r="I24" s="498">
        <v>26962.693785299914</v>
      </c>
    </row>
    <row r="25" spans="1:9" ht="30" customHeight="1" thickBot="1">
      <c r="A25" s="519" t="s">
        <v>503</v>
      </c>
      <c r="B25" s="520">
        <v>84584.37456900101</v>
      </c>
      <c r="C25" s="521">
        <v>1246.1959884565606</v>
      </c>
      <c r="D25" s="522">
        <v>8491.41026012376</v>
      </c>
      <c r="E25" s="523">
        <v>3202</v>
      </c>
      <c r="F25" s="523">
        <v>2367.304564171127</v>
      </c>
      <c r="G25" s="523">
        <v>9942.507943337843</v>
      </c>
      <c r="H25" s="521">
        <v>24003.22276763273</v>
      </c>
      <c r="I25" s="524">
        <v>109833.79332509029</v>
      </c>
    </row>
    <row r="26" spans="1:9" ht="19.5" customHeight="1">
      <c r="A26" s="525" t="s">
        <v>504</v>
      </c>
      <c r="B26" s="476">
        <v>2719.6780120952167</v>
      </c>
      <c r="C26" s="526"/>
      <c r="D26" s="527"/>
      <c r="E26" s="528"/>
      <c r="F26" s="528"/>
      <c r="G26" s="529"/>
      <c r="H26" s="480">
        <v>0</v>
      </c>
      <c r="I26" s="580">
        <v>2719.6780120952167</v>
      </c>
    </row>
    <row r="27" spans="1:9" ht="19.5" customHeight="1">
      <c r="A27" s="525" t="s">
        <v>505</v>
      </c>
      <c r="B27" s="483">
        <v>7486.716590543937</v>
      </c>
      <c r="C27" s="480"/>
      <c r="D27" s="485"/>
      <c r="E27" s="486"/>
      <c r="F27" s="486"/>
      <c r="G27" s="479"/>
      <c r="H27" s="480">
        <v>0</v>
      </c>
      <c r="I27" s="580">
        <v>7486.716590543937</v>
      </c>
    </row>
    <row r="28" spans="1:9" ht="19.5" customHeight="1" thickBot="1">
      <c r="A28" s="482" t="s">
        <v>506</v>
      </c>
      <c r="B28" s="530">
        <v>1616.0872222222222</v>
      </c>
      <c r="C28" s="531"/>
      <c r="D28" s="532"/>
      <c r="E28" s="533"/>
      <c r="F28" s="533"/>
      <c r="G28" s="534"/>
      <c r="H28" s="480">
        <v>0</v>
      </c>
      <c r="I28" s="582">
        <v>1616.0872222222222</v>
      </c>
    </row>
    <row r="29" spans="1:9" ht="30" customHeight="1" thickBot="1">
      <c r="A29" s="519" t="s">
        <v>55</v>
      </c>
      <c r="B29" s="520">
        <v>96406.85639386238</v>
      </c>
      <c r="C29" s="521">
        <v>1246.1959884565606</v>
      </c>
      <c r="D29" s="536">
        <v>8491.41026012376</v>
      </c>
      <c r="E29" s="537">
        <v>3202</v>
      </c>
      <c r="F29" s="537">
        <v>2367.304564171127</v>
      </c>
      <c r="G29" s="523">
        <v>9942.507943337843</v>
      </c>
      <c r="H29" s="521">
        <v>24003.22276763273</v>
      </c>
      <c r="I29" s="524">
        <v>121656.27514995166</v>
      </c>
    </row>
    <row r="30" spans="1:9" ht="19.5" customHeight="1">
      <c r="A30" s="482" t="s">
        <v>507</v>
      </c>
      <c r="B30" s="476">
        <v>377.2323810317846</v>
      </c>
      <c r="C30" s="477">
        <v>890.2646481270772</v>
      </c>
      <c r="D30" s="538"/>
      <c r="E30" s="539"/>
      <c r="F30" s="539"/>
      <c r="G30" s="540"/>
      <c r="H30" s="480">
        <v>978.5770083128566</v>
      </c>
      <c r="I30" s="579">
        <v>2246.0740374717184</v>
      </c>
    </row>
    <row r="31" spans="1:9" ht="19.5" customHeight="1">
      <c r="A31" s="482" t="s">
        <v>508</v>
      </c>
      <c r="B31" s="505">
        <v>324.56513669627776</v>
      </c>
      <c r="C31" s="488">
        <v>1336.5588099322263</v>
      </c>
      <c r="D31" s="541"/>
      <c r="E31" s="542"/>
      <c r="F31" s="542"/>
      <c r="G31" s="543"/>
      <c r="H31" s="480">
        <v>30.984520517311495</v>
      </c>
      <c r="I31" s="580">
        <v>1692.1084671458154</v>
      </c>
    </row>
    <row r="32" spans="1:9" ht="24.75" customHeight="1" thickBot="1">
      <c r="A32" s="544" t="s">
        <v>509</v>
      </c>
      <c r="B32" s="545">
        <v>701.7975177280623</v>
      </c>
      <c r="C32" s="546">
        <v>2226.8234580593034</v>
      </c>
      <c r="D32" s="573"/>
      <c r="E32" s="574"/>
      <c r="F32" s="574"/>
      <c r="G32" s="574"/>
      <c r="H32" s="546">
        <v>1009.5615288301681</v>
      </c>
      <c r="I32" s="549">
        <v>3938.1825046175336</v>
      </c>
    </row>
    <row r="33" spans="1:9" ht="24.75" customHeight="1">
      <c r="A33" s="550" t="s">
        <v>510</v>
      </c>
      <c r="B33" s="551"/>
      <c r="C33" s="552">
        <v>2393.662510998297</v>
      </c>
      <c r="D33" s="553"/>
      <c r="E33" s="554"/>
      <c r="F33" s="554"/>
      <c r="G33" s="559"/>
      <c r="H33" s="556">
        <v>2587.481467224609</v>
      </c>
      <c r="I33" s="492">
        <v>4981.143978222906</v>
      </c>
    </row>
    <row r="34" spans="1:9" ht="24.75" customHeight="1">
      <c r="A34" s="506" t="s">
        <v>377</v>
      </c>
      <c r="B34" s="494">
        <v>9.756737103194265</v>
      </c>
      <c r="C34" s="495">
        <v>691.804395250527</v>
      </c>
      <c r="D34" s="557"/>
      <c r="E34" s="558"/>
      <c r="F34" s="558"/>
      <c r="G34" s="559"/>
      <c r="H34" s="495">
        <v>82.01757127372673</v>
      </c>
      <c r="I34" s="498">
        <v>783.578703627448</v>
      </c>
    </row>
    <row r="35" spans="1:9" ht="24.75" customHeight="1">
      <c r="A35" s="506" t="s">
        <v>511</v>
      </c>
      <c r="B35" s="494">
        <v>6552.647750405665</v>
      </c>
      <c r="C35" s="495">
        <v>814.2857142857142</v>
      </c>
      <c r="D35" s="557"/>
      <c r="E35" s="557"/>
      <c r="F35" s="557"/>
      <c r="G35" s="559"/>
      <c r="H35" s="495">
        <v>3545.55336215342</v>
      </c>
      <c r="I35" s="484">
        <v>10912.486826844799</v>
      </c>
    </row>
    <row r="36" spans="1:9" ht="24.75" customHeight="1" thickBot="1">
      <c r="A36" s="544" t="s">
        <v>546</v>
      </c>
      <c r="B36" s="494"/>
      <c r="C36" s="560"/>
      <c r="D36" s="561"/>
      <c r="E36" s="562"/>
      <c r="F36" s="562"/>
      <c r="G36" s="559"/>
      <c r="H36" s="556">
        <v>-2480.7671551584217</v>
      </c>
      <c r="I36" s="549">
        <v>-2480.7671551584217</v>
      </c>
    </row>
    <row r="37" spans="1:9" ht="30" customHeight="1" thickBot="1">
      <c r="A37" s="564" t="s">
        <v>512</v>
      </c>
      <c r="B37" s="520">
        <v>103671.0583990993</v>
      </c>
      <c r="C37" s="521">
        <v>7372.772067050402</v>
      </c>
      <c r="D37" s="565"/>
      <c r="E37" s="566"/>
      <c r="F37" s="566"/>
      <c r="G37" s="575"/>
      <c r="H37" s="521">
        <v>28747.069541956236</v>
      </c>
      <c r="I37" s="524">
        <v>139790.90000810593</v>
      </c>
    </row>
    <row r="38" spans="1:9" ht="15" customHeight="1">
      <c r="A38" s="567" t="s">
        <v>513</v>
      </c>
      <c r="B38" s="568"/>
      <c r="C38" s="568"/>
      <c r="D38" s="569"/>
      <c r="E38" s="569"/>
      <c r="F38" s="569"/>
      <c r="G38" s="569"/>
      <c r="H38" s="568"/>
      <c r="I38" s="568"/>
    </row>
    <row r="39" ht="10.5" customHeight="1">
      <c r="A39" s="463" t="s">
        <v>514</v>
      </c>
    </row>
    <row r="40" spans="1:9" s="504" customFormat="1" ht="11.25">
      <c r="A40" s="570"/>
      <c r="B40" s="570"/>
      <c r="C40" s="570"/>
      <c r="D40" s="570"/>
      <c r="E40" s="570"/>
      <c r="F40" s="570"/>
      <c r="G40" s="570"/>
      <c r="H40" s="570"/>
      <c r="I40" s="570"/>
    </row>
    <row r="41" spans="1:9" s="504" customFormat="1" ht="11.25">
      <c r="A41" s="570"/>
      <c r="B41" s="570"/>
      <c r="C41" s="570"/>
      <c r="D41" s="570"/>
      <c r="E41" s="570"/>
      <c r="F41" s="570"/>
      <c r="G41" s="570"/>
      <c r="H41" s="570"/>
      <c r="I41" s="570"/>
    </row>
    <row r="42" spans="1:9" s="504" customFormat="1" ht="11.25">
      <c r="A42" s="570"/>
      <c r="B42" s="570"/>
      <c r="C42" s="570"/>
      <c r="D42" s="570"/>
      <c r="E42" s="570"/>
      <c r="F42" s="570"/>
      <c r="G42" s="570"/>
      <c r="H42" s="570"/>
      <c r="I42" s="570"/>
    </row>
    <row r="43" spans="1:9" s="504" customFormat="1" ht="11.25">
      <c r="A43" s="570"/>
      <c r="B43" s="570"/>
      <c r="C43" s="570"/>
      <c r="D43" s="570"/>
      <c r="E43" s="570"/>
      <c r="F43" s="570"/>
      <c r="G43" s="570"/>
      <c r="H43" s="570"/>
      <c r="I43" s="570"/>
    </row>
    <row r="44" spans="1:9" s="504" customFormat="1" ht="11.25">
      <c r="A44" s="570"/>
      <c r="B44" s="570"/>
      <c r="C44" s="570"/>
      <c r="D44" s="570"/>
      <c r="E44" s="570"/>
      <c r="F44" s="570"/>
      <c r="G44" s="570"/>
      <c r="H44" s="570"/>
      <c r="I44" s="570"/>
    </row>
    <row r="45" spans="1:9" s="504" customFormat="1" ht="11.25">
      <c r="A45" s="570"/>
      <c r="B45" s="570"/>
      <c r="C45" s="570"/>
      <c r="D45" s="570"/>
      <c r="E45" s="570"/>
      <c r="F45" s="570"/>
      <c r="G45" s="570"/>
      <c r="H45" s="570"/>
      <c r="I45" s="570"/>
    </row>
    <row r="46" spans="1:9" s="504" customFormat="1" ht="11.25">
      <c r="A46" s="570"/>
      <c r="B46" s="570"/>
      <c r="C46" s="570"/>
      <c r="D46" s="570"/>
      <c r="E46" s="570"/>
      <c r="F46" s="570"/>
      <c r="G46" s="570"/>
      <c r="H46" s="570"/>
      <c r="I46" s="570"/>
    </row>
    <row r="47" spans="1:9" s="504" customFormat="1" ht="11.25">
      <c r="A47" s="570"/>
      <c r="B47" s="570"/>
      <c r="C47" s="570"/>
      <c r="D47" s="570"/>
      <c r="E47" s="570"/>
      <c r="F47" s="570"/>
      <c r="G47" s="570"/>
      <c r="H47" s="570"/>
      <c r="I47" s="570"/>
    </row>
    <row r="48" spans="1:9" s="504" customFormat="1" ht="11.25">
      <c r="A48" s="570"/>
      <c r="B48" s="570"/>
      <c r="C48" s="570"/>
      <c r="D48" s="570"/>
      <c r="E48" s="570"/>
      <c r="F48" s="570"/>
      <c r="G48" s="570"/>
      <c r="H48" s="570"/>
      <c r="I48" s="570"/>
    </row>
    <row r="49" spans="1:9" s="504" customFormat="1" ht="11.25">
      <c r="A49" s="570"/>
      <c r="B49" s="570"/>
      <c r="C49" s="570"/>
      <c r="D49" s="570"/>
      <c r="E49" s="570"/>
      <c r="F49" s="570"/>
      <c r="G49" s="570"/>
      <c r="H49" s="570"/>
      <c r="I49" s="570"/>
    </row>
    <row r="50" spans="1:9" s="504" customFormat="1" ht="11.25">
      <c r="A50" s="570"/>
      <c r="B50" s="570"/>
      <c r="C50" s="570"/>
      <c r="D50" s="570"/>
      <c r="E50" s="570"/>
      <c r="F50" s="570"/>
      <c r="G50" s="570"/>
      <c r="H50" s="570"/>
      <c r="I50" s="570"/>
    </row>
    <row r="51" spans="1:9" s="504" customFormat="1" ht="11.25">
      <c r="A51" s="570"/>
      <c r="B51" s="570"/>
      <c r="C51" s="570"/>
      <c r="D51" s="570"/>
      <c r="E51" s="570"/>
      <c r="F51" s="570"/>
      <c r="G51" s="570"/>
      <c r="H51" s="570"/>
      <c r="I51" s="570"/>
    </row>
    <row r="52" spans="1:9" s="504" customFormat="1" ht="11.25">
      <c r="A52" s="570"/>
      <c r="B52" s="570"/>
      <c r="C52" s="570"/>
      <c r="D52" s="570"/>
      <c r="E52" s="570"/>
      <c r="F52" s="570"/>
      <c r="G52" s="570"/>
      <c r="H52" s="570"/>
      <c r="I52" s="570"/>
    </row>
    <row r="53" ht="11.25">
      <c r="H53" s="570"/>
    </row>
    <row r="54" ht="11.25">
      <c r="H54" s="570"/>
    </row>
    <row r="55" ht="11.25">
      <c r="H55" s="570"/>
    </row>
    <row r="56" ht="11.25">
      <c r="H56" s="570"/>
    </row>
    <row r="57" ht="11.25">
      <c r="H57" s="570"/>
    </row>
    <row r="58" ht="11.25">
      <c r="H58" s="570"/>
    </row>
    <row r="59" ht="11.25">
      <c r="H59" s="570"/>
    </row>
    <row r="60" ht="11.25">
      <c r="H60" s="570"/>
    </row>
    <row r="61" ht="11.25">
      <c r="H61" s="570"/>
    </row>
    <row r="62" ht="11.25">
      <c r="H62" s="570"/>
    </row>
    <row r="63" ht="11.25">
      <c r="H63" s="570"/>
    </row>
    <row r="64" ht="11.25">
      <c r="H64" s="570"/>
    </row>
  </sheetData>
  <sheetProtection/>
  <mergeCells count="3">
    <mergeCell ref="D4:G4"/>
    <mergeCell ref="I4:I5"/>
    <mergeCell ref="B4:C4"/>
  </mergeCells>
  <printOptions/>
  <pageMargins left="0.787401575" right="0.787401575" top="0.984251969" bottom="0.984251969" header="0.4921259845" footer="0.4921259845"/>
  <pageSetup horizontalDpi="600" verticalDpi="600" orientation="portrait" paperSize="9" r:id="rId1"/>
</worksheet>
</file>

<file path=xl/worksheets/sheet62.xml><?xml version="1.0" encoding="utf-8"?>
<worksheet xmlns="http://schemas.openxmlformats.org/spreadsheetml/2006/main" xmlns:r="http://schemas.openxmlformats.org/officeDocument/2006/relationships">
  <dimension ref="A1:I69"/>
  <sheetViews>
    <sheetView zoomScalePageLayoutView="0" workbookViewId="0" topLeftCell="A1">
      <selection activeCell="A1" sqref="A1"/>
    </sheetView>
  </sheetViews>
  <sheetFormatPr defaultColWidth="7.8515625" defaultRowHeight="12.75"/>
  <cols>
    <col min="1" max="1" width="35.8515625" style="463" customWidth="1"/>
    <col min="2" max="2" width="7.140625" style="463" customWidth="1"/>
    <col min="3" max="3" width="10.7109375" style="463" customWidth="1"/>
    <col min="4" max="4" width="10.00390625" style="463" customWidth="1"/>
    <col min="5" max="5" width="7.140625" style="463" customWidth="1"/>
    <col min="6" max="6" width="8.57421875" style="463" customWidth="1"/>
    <col min="7" max="7" width="7.140625" style="463" customWidth="1"/>
    <col min="8" max="8" width="11.7109375" style="463" customWidth="1"/>
    <col min="9" max="9" width="7.8515625" style="463" customWidth="1"/>
    <col min="10" max="16384" width="7.8515625" style="403" customWidth="1"/>
  </cols>
  <sheetData>
    <row r="1" ht="11.25">
      <c r="A1" s="462" t="s">
        <v>520</v>
      </c>
    </row>
    <row r="3" ht="12" thickBot="1">
      <c r="I3" s="584" t="s">
        <v>166</v>
      </c>
    </row>
    <row r="4" spans="1:9" ht="39.75" customHeight="1">
      <c r="A4" s="465" t="s">
        <v>479</v>
      </c>
      <c r="B4" s="650" t="s">
        <v>480</v>
      </c>
      <c r="C4" s="651"/>
      <c r="D4" s="652" t="s">
        <v>481</v>
      </c>
      <c r="E4" s="653"/>
      <c r="F4" s="653"/>
      <c r="G4" s="653"/>
      <c r="H4" s="571"/>
      <c r="I4" s="654" t="s">
        <v>18</v>
      </c>
    </row>
    <row r="5" spans="1:9" ht="69.75" customHeight="1" thickBot="1">
      <c r="A5" s="468" t="s">
        <v>482</v>
      </c>
      <c r="B5" s="469" t="s">
        <v>483</v>
      </c>
      <c r="C5" s="470" t="s">
        <v>521</v>
      </c>
      <c r="D5" s="471" t="s">
        <v>522</v>
      </c>
      <c r="E5" s="472" t="s">
        <v>523</v>
      </c>
      <c r="F5" s="472" t="s">
        <v>524</v>
      </c>
      <c r="G5" s="473" t="s">
        <v>488</v>
      </c>
      <c r="H5" s="470" t="s">
        <v>525</v>
      </c>
      <c r="I5" s="655"/>
    </row>
    <row r="6" spans="1:9" ht="19.5" customHeight="1">
      <c r="A6" s="475" t="s">
        <v>490</v>
      </c>
      <c r="B6" s="476">
        <v>38543.46397007454</v>
      </c>
      <c r="C6" s="477">
        <v>553.4211347174015</v>
      </c>
      <c r="D6" s="478">
        <v>568.8291379661234</v>
      </c>
      <c r="E6" s="479">
        <v>215.43364155580045</v>
      </c>
      <c r="F6" s="479">
        <v>239.9369295594412</v>
      </c>
      <c r="G6" s="479">
        <v>681.275577559958</v>
      </c>
      <c r="H6" s="480">
        <v>1705.4752866413232</v>
      </c>
      <c r="I6" s="481">
        <v>40802.36039143326</v>
      </c>
    </row>
    <row r="7" spans="1:9" ht="19.5" customHeight="1">
      <c r="A7" s="482" t="s">
        <v>491</v>
      </c>
      <c r="B7" s="483">
        <v>10016.135430941704</v>
      </c>
      <c r="C7" s="480">
        <v>52.506292689271746</v>
      </c>
      <c r="D7" s="478">
        <v>685.4079743371918</v>
      </c>
      <c r="E7" s="479">
        <v>174.4036711159657</v>
      </c>
      <c r="F7" s="479">
        <v>219.6723569383167</v>
      </c>
      <c r="G7" s="479">
        <v>718.1140719115047</v>
      </c>
      <c r="H7" s="480">
        <v>1797.5980743029788</v>
      </c>
      <c r="I7" s="484">
        <v>11866.239797933955</v>
      </c>
    </row>
    <row r="8" spans="1:9" ht="3" customHeight="1" hidden="1">
      <c r="A8" s="482"/>
      <c r="B8" s="483"/>
      <c r="C8" s="480"/>
      <c r="D8" s="485"/>
      <c r="E8" s="486"/>
      <c r="F8" s="486"/>
      <c r="G8" s="479"/>
      <c r="H8" s="480">
        <v>0</v>
      </c>
      <c r="I8" s="484"/>
    </row>
    <row r="9" spans="1:9" ht="3" customHeight="1" hidden="1">
      <c r="A9" s="482"/>
      <c r="B9" s="483"/>
      <c r="C9" s="480"/>
      <c r="D9" s="485"/>
      <c r="E9" s="486"/>
      <c r="F9" s="486"/>
      <c r="G9" s="479"/>
      <c r="H9" s="480">
        <v>0</v>
      </c>
      <c r="I9" s="484"/>
    </row>
    <row r="10" spans="1:9" ht="3" customHeight="1" hidden="1">
      <c r="A10" s="482"/>
      <c r="B10" s="487"/>
      <c r="C10" s="488"/>
      <c r="D10" s="489"/>
      <c r="E10" s="490"/>
      <c r="F10" s="490"/>
      <c r="G10" s="491"/>
      <c r="H10" s="480">
        <v>0</v>
      </c>
      <c r="I10" s="492"/>
    </row>
    <row r="11" spans="1:9" ht="24.75" customHeight="1">
      <c r="A11" s="493" t="s">
        <v>492</v>
      </c>
      <c r="B11" s="494">
        <v>48559.59940101624</v>
      </c>
      <c r="C11" s="495">
        <v>605.9274274066732</v>
      </c>
      <c r="D11" s="496">
        <v>1254.2371123033154</v>
      </c>
      <c r="E11" s="497">
        <v>389.83731267176614</v>
      </c>
      <c r="F11" s="497">
        <v>459.6092864977579</v>
      </c>
      <c r="G11" s="497">
        <v>1399.3896494714627</v>
      </c>
      <c r="H11" s="495">
        <v>3503.0733609443023</v>
      </c>
      <c r="I11" s="498">
        <v>52668.60018936722</v>
      </c>
    </row>
    <row r="12" spans="1:9" ht="19.5" customHeight="1">
      <c r="A12" s="482" t="s">
        <v>493</v>
      </c>
      <c r="B12" s="499">
        <v>11189.810801916025</v>
      </c>
      <c r="C12" s="500">
        <v>233.12320996996914</v>
      </c>
      <c r="D12" s="501">
        <v>1792.533817691616</v>
      </c>
      <c r="E12" s="502">
        <v>664.8830459739551</v>
      </c>
      <c r="F12" s="502">
        <v>496.932811254119</v>
      </c>
      <c r="G12" s="479">
        <v>869.1397200341253</v>
      </c>
      <c r="H12" s="480">
        <v>3823.489394953815</v>
      </c>
      <c r="I12" s="484">
        <v>15246.42340683981</v>
      </c>
    </row>
    <row r="13" spans="1:9" ht="19.5" customHeight="1">
      <c r="A13" s="482" t="s">
        <v>494</v>
      </c>
      <c r="B13" s="503">
        <v>5222.167822947349</v>
      </c>
      <c r="C13" s="480">
        <v>55.15850915502624</v>
      </c>
      <c r="D13" s="485">
        <v>461.85263935064097</v>
      </c>
      <c r="E13" s="486">
        <v>161.90602757537403</v>
      </c>
      <c r="F13" s="486">
        <v>80.28213750757016</v>
      </c>
      <c r="G13" s="479">
        <v>532.556433558867</v>
      </c>
      <c r="H13" s="480">
        <v>1236.597237992452</v>
      </c>
      <c r="I13" s="484">
        <v>6513.923570094827</v>
      </c>
    </row>
    <row r="14" spans="1:9" ht="19.5" customHeight="1">
      <c r="A14" s="482" t="s">
        <v>495</v>
      </c>
      <c r="B14" s="503">
        <v>2435.834358403835</v>
      </c>
      <c r="C14" s="480">
        <v>65.53545609581883</v>
      </c>
      <c r="D14" s="485">
        <v>1206.02384684169</v>
      </c>
      <c r="E14" s="486">
        <v>492.90115217242453</v>
      </c>
      <c r="F14" s="486">
        <v>502.61865125693595</v>
      </c>
      <c r="G14" s="479">
        <v>1964.918228622304</v>
      </c>
      <c r="H14" s="480">
        <v>4166.461878893355</v>
      </c>
      <c r="I14" s="484">
        <v>6667.831693393008</v>
      </c>
    </row>
    <row r="15" spans="1:9" s="504" customFormat="1" ht="15" customHeight="1" hidden="1">
      <c r="A15" s="482"/>
      <c r="B15" s="503">
        <v>0</v>
      </c>
      <c r="C15" s="480">
        <v>0</v>
      </c>
      <c r="D15" s="485">
        <v>0</v>
      </c>
      <c r="E15" s="486">
        <v>0</v>
      </c>
      <c r="F15" s="486">
        <v>0</v>
      </c>
      <c r="G15" s="479">
        <v>0</v>
      </c>
      <c r="H15" s="480">
        <v>0</v>
      </c>
      <c r="I15" s="484">
        <v>0</v>
      </c>
    </row>
    <row r="16" spans="1:9" ht="19.5" customHeight="1">
      <c r="A16" s="482" t="s">
        <v>496</v>
      </c>
      <c r="B16" s="503">
        <v>2081.535059712361</v>
      </c>
      <c r="C16" s="480">
        <v>40.12763708092207</v>
      </c>
      <c r="D16" s="485">
        <v>371.4533381644645</v>
      </c>
      <c r="E16" s="486">
        <v>175.2237185173085</v>
      </c>
      <c r="F16" s="486">
        <v>95.86543991234694</v>
      </c>
      <c r="G16" s="479">
        <v>30.33142434346655</v>
      </c>
      <c r="H16" s="480">
        <v>672.8739209375865</v>
      </c>
      <c r="I16" s="484">
        <v>2794.5366177308697</v>
      </c>
    </row>
    <row r="17" spans="1:9" ht="9.75" customHeight="1" hidden="1">
      <c r="A17" s="482"/>
      <c r="B17" s="505"/>
      <c r="C17" s="488"/>
      <c r="D17" s="489"/>
      <c r="E17" s="490"/>
      <c r="F17" s="490"/>
      <c r="G17" s="491"/>
      <c r="H17" s="480">
        <v>0</v>
      </c>
      <c r="I17" s="492"/>
    </row>
    <row r="18" spans="1:9" ht="24.75" customHeight="1">
      <c r="A18" s="506" t="s">
        <v>497</v>
      </c>
      <c r="B18" s="494">
        <v>20929.34804297957</v>
      </c>
      <c r="C18" s="495">
        <v>393.94481230173625</v>
      </c>
      <c r="D18" s="496">
        <v>3831.8636420484117</v>
      </c>
      <c r="E18" s="497">
        <v>1494.913944239062</v>
      </c>
      <c r="F18" s="497">
        <v>1175.699039930972</v>
      </c>
      <c r="G18" s="497">
        <v>3396.945806558763</v>
      </c>
      <c r="H18" s="495">
        <v>9899.422432777208</v>
      </c>
      <c r="I18" s="498">
        <v>31222.715288058513</v>
      </c>
    </row>
    <row r="19" spans="1:9" ht="19.5" customHeight="1">
      <c r="A19" s="507" t="s">
        <v>498</v>
      </c>
      <c r="B19" s="508">
        <v>1794.6020322138916</v>
      </c>
      <c r="C19" s="509">
        <v>9.746401571812731</v>
      </c>
      <c r="D19" s="510">
        <v>37.61378353824633</v>
      </c>
      <c r="E19" s="511">
        <v>13.024020945583196</v>
      </c>
      <c r="F19" s="511">
        <v>5.674449271224601</v>
      </c>
      <c r="G19" s="479">
        <v>24.92406942411253</v>
      </c>
      <c r="H19" s="480">
        <v>81.23632317916666</v>
      </c>
      <c r="I19" s="484">
        <v>1885.584756964871</v>
      </c>
    </row>
    <row r="20" spans="1:9" ht="24.75" customHeight="1">
      <c r="A20" s="512" t="s">
        <v>499</v>
      </c>
      <c r="B20" s="494">
        <v>71283.54947620971</v>
      </c>
      <c r="C20" s="495">
        <v>1009.6186412802223</v>
      </c>
      <c r="D20" s="496">
        <v>5123.714537889973</v>
      </c>
      <c r="E20" s="497">
        <v>1897.7752778564113</v>
      </c>
      <c r="F20" s="497">
        <v>1640.9827756999546</v>
      </c>
      <c r="G20" s="497">
        <v>4821.259525454338</v>
      </c>
      <c r="H20" s="495">
        <v>13483.732116900677</v>
      </c>
      <c r="I20" s="498">
        <v>85776.9002343906</v>
      </c>
    </row>
    <row r="21" spans="1:9" ht="19.5" customHeight="1">
      <c r="A21" s="513" t="s">
        <v>500</v>
      </c>
      <c r="B21" s="514">
        <v>15385.534004941152</v>
      </c>
      <c r="C21" s="500">
        <v>349.48375060958097</v>
      </c>
      <c r="D21" s="501">
        <v>2828.794799437904</v>
      </c>
      <c r="E21" s="502">
        <v>968.8511684057946</v>
      </c>
      <c r="F21" s="502">
        <v>732.580228539875</v>
      </c>
      <c r="G21" s="479">
        <v>3365.3181694889026</v>
      </c>
      <c r="H21" s="479">
        <v>7895.544365872476</v>
      </c>
      <c r="I21" s="484">
        <v>23630.56212142321</v>
      </c>
    </row>
    <row r="22" spans="1:9" ht="19.5" customHeight="1">
      <c r="A22" s="515" t="s">
        <v>526</v>
      </c>
      <c r="B22" s="483">
        <v>2045.9330840571154</v>
      </c>
      <c r="C22" s="480">
        <v>42.551809858836386</v>
      </c>
      <c r="D22" s="485">
        <v>861.5745126805849</v>
      </c>
      <c r="E22" s="486">
        <v>284.3735537377941</v>
      </c>
      <c r="F22" s="486">
        <v>357.99530644535844</v>
      </c>
      <c r="G22" s="479">
        <v>2121.034549475323</v>
      </c>
      <c r="H22" s="479">
        <v>3624.9779223390606</v>
      </c>
      <c r="I22" s="484">
        <v>5713.4628162550125</v>
      </c>
    </row>
    <row r="23" spans="1:9" ht="7.5" customHeight="1" hidden="1">
      <c r="A23" s="515"/>
      <c r="B23" s="487"/>
      <c r="C23" s="488"/>
      <c r="D23" s="489"/>
      <c r="E23" s="490"/>
      <c r="F23" s="490"/>
      <c r="G23" s="491"/>
      <c r="H23" s="491">
        <v>0</v>
      </c>
      <c r="I23" s="492"/>
    </row>
    <row r="24" spans="1:9" ht="24.75" customHeight="1" thickBot="1">
      <c r="A24" s="516" t="s">
        <v>502</v>
      </c>
      <c r="B24" s="494">
        <v>17431.467088998266</v>
      </c>
      <c r="C24" s="495">
        <v>392.0355604684174</v>
      </c>
      <c r="D24" s="517">
        <v>3690.3693121184892</v>
      </c>
      <c r="E24" s="518">
        <v>1253.2247221435887</v>
      </c>
      <c r="F24" s="518">
        <v>1090.5755349852334</v>
      </c>
      <c r="G24" s="497">
        <v>5486.3527189642255</v>
      </c>
      <c r="H24" s="497">
        <v>11520.522288211538</v>
      </c>
      <c r="I24" s="498">
        <v>29344.024937678223</v>
      </c>
    </row>
    <row r="25" spans="1:9" ht="30" customHeight="1" thickBot="1">
      <c r="A25" s="519" t="s">
        <v>503</v>
      </c>
      <c r="B25" s="520">
        <v>88715.01656520797</v>
      </c>
      <c r="C25" s="521">
        <v>1401.6542017486397</v>
      </c>
      <c r="D25" s="522">
        <v>8814.083850008463</v>
      </c>
      <c r="E25" s="523">
        <v>3151</v>
      </c>
      <c r="F25" s="523">
        <v>2731.558310685188</v>
      </c>
      <c r="G25" s="523">
        <v>10307.612244418564</v>
      </c>
      <c r="H25" s="521">
        <v>25004.254405112217</v>
      </c>
      <c r="I25" s="524">
        <v>115120.92517206882</v>
      </c>
    </row>
    <row r="26" spans="1:9" ht="19.5" customHeight="1">
      <c r="A26" s="525" t="s">
        <v>504</v>
      </c>
      <c r="B26" s="476">
        <v>2931.3547200162902</v>
      </c>
      <c r="C26" s="526"/>
      <c r="D26" s="527"/>
      <c r="E26" s="528"/>
      <c r="F26" s="528"/>
      <c r="G26" s="529"/>
      <c r="H26" s="480">
        <v>0</v>
      </c>
      <c r="I26" s="484">
        <v>2931.3547200162902</v>
      </c>
    </row>
    <row r="27" spans="1:9" ht="19.5" customHeight="1">
      <c r="A27" s="525" t="s">
        <v>505</v>
      </c>
      <c r="B27" s="483">
        <v>8162.228915217503</v>
      </c>
      <c r="C27" s="480"/>
      <c r="D27" s="485"/>
      <c r="E27" s="486"/>
      <c r="F27" s="486"/>
      <c r="G27" s="479"/>
      <c r="H27" s="480">
        <v>0</v>
      </c>
      <c r="I27" s="484">
        <v>8162.228915217503</v>
      </c>
    </row>
    <row r="28" spans="1:9" ht="19.5" customHeight="1" thickBot="1">
      <c r="A28" s="482" t="s">
        <v>506</v>
      </c>
      <c r="B28" s="530">
        <v>1613.1</v>
      </c>
      <c r="C28" s="531"/>
      <c r="D28" s="532"/>
      <c r="E28" s="533"/>
      <c r="F28" s="533"/>
      <c r="G28" s="534"/>
      <c r="H28" s="480">
        <v>0</v>
      </c>
      <c r="I28" s="535">
        <v>1613.1</v>
      </c>
    </row>
    <row r="29" spans="1:9" ht="30" customHeight="1" thickBot="1">
      <c r="A29" s="519" t="s">
        <v>55</v>
      </c>
      <c r="B29" s="520">
        <v>101421.70020044177</v>
      </c>
      <c r="C29" s="521">
        <v>1401.6542017486397</v>
      </c>
      <c r="D29" s="536">
        <v>8814.083850008463</v>
      </c>
      <c r="E29" s="537">
        <v>3151</v>
      </c>
      <c r="F29" s="537">
        <v>2731.558310685188</v>
      </c>
      <c r="G29" s="523">
        <v>10307.612244418564</v>
      </c>
      <c r="H29" s="521">
        <v>25004.254405112217</v>
      </c>
      <c r="I29" s="524">
        <v>127827.60880730262</v>
      </c>
    </row>
    <row r="30" spans="1:9" ht="19.5" customHeight="1">
      <c r="A30" s="482" t="s">
        <v>507</v>
      </c>
      <c r="B30" s="476">
        <v>386.3284433491335</v>
      </c>
      <c r="C30" s="477">
        <v>914.5708096647159</v>
      </c>
      <c r="D30" s="538"/>
      <c r="E30" s="539"/>
      <c r="F30" s="539"/>
      <c r="G30" s="540"/>
      <c r="H30" s="480">
        <v>1015.220873722189</v>
      </c>
      <c r="I30" s="481">
        <v>2316.1201267360384</v>
      </c>
    </row>
    <row r="31" spans="1:9" ht="19.5" customHeight="1">
      <c r="A31" s="482" t="s">
        <v>508</v>
      </c>
      <c r="B31" s="505">
        <v>330.2821250286585</v>
      </c>
      <c r="C31" s="488">
        <v>1416.8473557788166</v>
      </c>
      <c r="D31" s="541"/>
      <c r="E31" s="542"/>
      <c r="F31" s="542"/>
      <c r="G31" s="543"/>
      <c r="H31" s="480">
        <v>31.484928393780464</v>
      </c>
      <c r="I31" s="484">
        <v>1778.6144092012555</v>
      </c>
    </row>
    <row r="32" spans="1:9" ht="24.75" customHeight="1" thickBot="1">
      <c r="A32" s="544" t="s">
        <v>509</v>
      </c>
      <c r="B32" s="545">
        <v>716.6105683777921</v>
      </c>
      <c r="C32" s="546">
        <v>2331.4181654435324</v>
      </c>
      <c r="D32" s="573"/>
      <c r="E32" s="574"/>
      <c r="F32" s="574"/>
      <c r="G32" s="574"/>
      <c r="H32" s="546">
        <v>1046.7058021159694</v>
      </c>
      <c r="I32" s="549">
        <v>4094.734535937294</v>
      </c>
    </row>
    <row r="33" spans="1:9" ht="24.75" customHeight="1">
      <c r="A33" s="550" t="s">
        <v>510</v>
      </c>
      <c r="B33" s="551"/>
      <c r="C33" s="552">
        <v>2662</v>
      </c>
      <c r="D33" s="553"/>
      <c r="E33" s="554"/>
      <c r="F33" s="554"/>
      <c r="G33" s="555"/>
      <c r="H33" s="556">
        <v>2760</v>
      </c>
      <c r="I33" s="492">
        <v>5422</v>
      </c>
    </row>
    <row r="34" spans="1:9" ht="24.75" customHeight="1">
      <c r="A34" s="506" t="s">
        <v>377</v>
      </c>
      <c r="B34" s="494">
        <v>10.176276798631617</v>
      </c>
      <c r="C34" s="495">
        <v>721.542347539483</v>
      </c>
      <c r="D34" s="557"/>
      <c r="E34" s="558"/>
      <c r="F34" s="558"/>
      <c r="G34" s="559"/>
      <c r="H34" s="495">
        <v>85.544326838497</v>
      </c>
      <c r="I34" s="498">
        <v>817.2629511766116</v>
      </c>
    </row>
    <row r="35" spans="1:9" ht="24.75" customHeight="1">
      <c r="A35" s="506" t="s">
        <v>511</v>
      </c>
      <c r="B35" s="494">
        <v>6603.3</v>
      </c>
      <c r="C35" s="495">
        <v>855</v>
      </c>
      <c r="D35" s="557"/>
      <c r="E35" s="558"/>
      <c r="F35" s="558"/>
      <c r="G35" s="555"/>
      <c r="H35" s="495">
        <v>3913.8017361886764</v>
      </c>
      <c r="I35" s="484">
        <v>11372.101736188675</v>
      </c>
    </row>
    <row r="36" spans="1:9" ht="24.75" customHeight="1" thickBot="1">
      <c r="A36" s="544" t="s">
        <v>546</v>
      </c>
      <c r="B36" s="494"/>
      <c r="C36" s="560"/>
      <c r="D36" s="561"/>
      <c r="E36" s="562"/>
      <c r="F36" s="562"/>
      <c r="G36" s="555"/>
      <c r="H36" s="563">
        <v>-2641</v>
      </c>
      <c r="I36" s="549">
        <v>-2641</v>
      </c>
    </row>
    <row r="37" spans="1:9" ht="30" customHeight="1" thickBot="1">
      <c r="A37" s="564" t="s">
        <v>512</v>
      </c>
      <c r="B37" s="520">
        <v>108751.7870456182</v>
      </c>
      <c r="C37" s="521">
        <v>7971.614714731655</v>
      </c>
      <c r="D37" s="565"/>
      <c r="E37" s="566"/>
      <c r="F37" s="566"/>
      <c r="G37" s="566"/>
      <c r="H37" s="522">
        <v>30169.306270255358</v>
      </c>
      <c r="I37" s="524">
        <v>146892.7080306052</v>
      </c>
    </row>
    <row r="38" spans="1:9" ht="15" customHeight="1">
      <c r="A38" s="567" t="s">
        <v>527</v>
      </c>
      <c r="B38" s="568"/>
      <c r="C38" s="568"/>
      <c r="D38" s="569"/>
      <c r="E38" s="569"/>
      <c r="F38" s="569"/>
      <c r="G38" s="569"/>
      <c r="H38" s="568"/>
      <c r="I38" s="568"/>
    </row>
    <row r="39" spans="1:9" ht="15" customHeight="1">
      <c r="A39" s="567" t="s">
        <v>528</v>
      </c>
      <c r="B39" s="568"/>
      <c r="C39" s="568"/>
      <c r="D39" s="569"/>
      <c r="E39" s="569"/>
      <c r="F39" s="569"/>
      <c r="G39" s="569"/>
      <c r="H39" s="568"/>
      <c r="I39" s="568"/>
    </row>
    <row r="40" ht="15" customHeight="1">
      <c r="A40" s="463" t="s">
        <v>529</v>
      </c>
    </row>
    <row r="41" spans="1:9" s="504" customFormat="1" ht="11.25">
      <c r="A41" s="570"/>
      <c r="B41" s="570"/>
      <c r="C41" s="570"/>
      <c r="D41" s="570"/>
      <c r="E41" s="570"/>
      <c r="F41" s="570"/>
      <c r="G41" s="570"/>
      <c r="H41" s="570"/>
      <c r="I41" s="570"/>
    </row>
    <row r="42" spans="1:9" s="504" customFormat="1" ht="11.25">
      <c r="A42" s="570"/>
      <c r="B42" s="570"/>
      <c r="C42" s="570"/>
      <c r="D42" s="570"/>
      <c r="E42" s="570"/>
      <c r="F42" s="570"/>
      <c r="G42" s="570"/>
      <c r="H42" s="570"/>
      <c r="I42" s="570"/>
    </row>
    <row r="43" spans="1:9" s="504" customFormat="1" ht="11.25">
      <c r="A43" s="570"/>
      <c r="B43" s="570"/>
      <c r="C43" s="570"/>
      <c r="D43" s="570"/>
      <c r="E43" s="570"/>
      <c r="F43" s="570"/>
      <c r="G43" s="570"/>
      <c r="H43" s="570"/>
      <c r="I43" s="570"/>
    </row>
    <row r="44" spans="1:9" s="504" customFormat="1" ht="11.25">
      <c r="A44" s="570"/>
      <c r="B44" s="570"/>
      <c r="C44" s="570"/>
      <c r="D44" s="570"/>
      <c r="E44" s="570"/>
      <c r="F44" s="570"/>
      <c r="G44" s="570"/>
      <c r="H44" s="570"/>
      <c r="I44" s="570"/>
    </row>
    <row r="45" spans="1:9" s="504" customFormat="1" ht="11.25">
      <c r="A45" s="570"/>
      <c r="B45" s="570"/>
      <c r="C45" s="570"/>
      <c r="D45" s="570"/>
      <c r="E45" s="570"/>
      <c r="F45" s="570"/>
      <c r="G45" s="570"/>
      <c r="H45" s="570"/>
      <c r="I45" s="570"/>
    </row>
    <row r="46" spans="1:9" s="504" customFormat="1" ht="11.25">
      <c r="A46" s="570"/>
      <c r="B46" s="570"/>
      <c r="C46" s="570"/>
      <c r="D46" s="570"/>
      <c r="E46" s="570"/>
      <c r="F46" s="570"/>
      <c r="G46" s="570"/>
      <c r="H46" s="570"/>
      <c r="I46" s="570"/>
    </row>
    <row r="47" spans="1:9" s="504" customFormat="1" ht="11.25">
      <c r="A47" s="570"/>
      <c r="B47" s="570"/>
      <c r="C47" s="570"/>
      <c r="D47" s="570"/>
      <c r="E47" s="570"/>
      <c r="F47" s="570"/>
      <c r="G47" s="570"/>
      <c r="H47" s="570"/>
      <c r="I47" s="570"/>
    </row>
    <row r="48" spans="1:9" s="504" customFormat="1" ht="11.25">
      <c r="A48" s="570"/>
      <c r="B48" s="570"/>
      <c r="C48" s="570"/>
      <c r="D48" s="570"/>
      <c r="E48" s="570"/>
      <c r="F48" s="570"/>
      <c r="G48" s="570"/>
      <c r="H48" s="570"/>
      <c r="I48" s="570"/>
    </row>
    <row r="49" spans="1:9" s="504" customFormat="1" ht="11.25">
      <c r="A49" s="570"/>
      <c r="B49" s="570"/>
      <c r="C49" s="570"/>
      <c r="D49" s="570"/>
      <c r="E49" s="570"/>
      <c r="F49" s="570"/>
      <c r="G49" s="570"/>
      <c r="H49" s="570"/>
      <c r="I49" s="570"/>
    </row>
    <row r="50" spans="1:9" s="504" customFormat="1" ht="11.25">
      <c r="A50" s="570"/>
      <c r="B50" s="570"/>
      <c r="C50" s="570"/>
      <c r="D50" s="570"/>
      <c r="E50" s="570"/>
      <c r="F50" s="570"/>
      <c r="G50" s="570"/>
      <c r="H50" s="570"/>
      <c r="I50" s="570"/>
    </row>
    <row r="51" spans="1:9" s="504" customFormat="1" ht="11.25">
      <c r="A51" s="570"/>
      <c r="B51" s="570"/>
      <c r="C51" s="570"/>
      <c r="D51" s="570"/>
      <c r="E51" s="570"/>
      <c r="F51" s="570"/>
      <c r="G51" s="570"/>
      <c r="H51" s="570"/>
      <c r="I51" s="570"/>
    </row>
    <row r="52" spans="1:9" s="504" customFormat="1" ht="11.25">
      <c r="A52" s="570"/>
      <c r="B52" s="570"/>
      <c r="C52" s="570"/>
      <c r="D52" s="570"/>
      <c r="E52" s="570"/>
      <c r="F52" s="570"/>
      <c r="G52" s="570"/>
      <c r="H52" s="570"/>
      <c r="I52" s="570"/>
    </row>
    <row r="53" spans="1:9" s="504" customFormat="1" ht="11.25">
      <c r="A53" s="570"/>
      <c r="B53" s="570"/>
      <c r="C53" s="570"/>
      <c r="D53" s="570"/>
      <c r="E53" s="570"/>
      <c r="F53" s="570"/>
      <c r="G53" s="570"/>
      <c r="H53" s="570"/>
      <c r="I53" s="570"/>
    </row>
    <row r="54" spans="1:9" s="504" customFormat="1" ht="11.25">
      <c r="A54" s="570"/>
      <c r="B54" s="570"/>
      <c r="C54" s="570"/>
      <c r="D54" s="570"/>
      <c r="E54" s="570"/>
      <c r="F54" s="570"/>
      <c r="G54" s="570"/>
      <c r="H54" s="570"/>
      <c r="I54" s="570"/>
    </row>
    <row r="55" spans="1:9" s="504" customFormat="1" ht="11.25">
      <c r="A55" s="570"/>
      <c r="B55" s="570"/>
      <c r="C55" s="570"/>
      <c r="D55" s="570"/>
      <c r="E55" s="570"/>
      <c r="F55" s="570"/>
      <c r="G55" s="570"/>
      <c r="H55" s="570"/>
      <c r="I55" s="570"/>
    </row>
    <row r="56" spans="1:9" s="504" customFormat="1" ht="11.25">
      <c r="A56" s="570"/>
      <c r="B56" s="570"/>
      <c r="C56" s="570"/>
      <c r="D56" s="570"/>
      <c r="E56" s="570"/>
      <c r="F56" s="570"/>
      <c r="G56" s="570"/>
      <c r="H56" s="570"/>
      <c r="I56" s="570"/>
    </row>
    <row r="57" spans="1:9" s="504" customFormat="1" ht="11.25">
      <c r="A57" s="570"/>
      <c r="B57" s="570"/>
      <c r="C57" s="570"/>
      <c r="D57" s="570"/>
      <c r="E57" s="570"/>
      <c r="F57" s="570"/>
      <c r="G57" s="570"/>
      <c r="H57" s="570"/>
      <c r="I57" s="570"/>
    </row>
    <row r="58" spans="1:9" s="504" customFormat="1" ht="11.25">
      <c r="A58" s="570"/>
      <c r="B58" s="570"/>
      <c r="C58" s="570"/>
      <c r="D58" s="570"/>
      <c r="E58" s="570"/>
      <c r="F58" s="570"/>
      <c r="G58" s="570"/>
      <c r="H58" s="570"/>
      <c r="I58" s="570"/>
    </row>
    <row r="59" spans="1:9" s="504" customFormat="1" ht="11.25">
      <c r="A59" s="570"/>
      <c r="B59" s="570"/>
      <c r="C59" s="570"/>
      <c r="D59" s="570"/>
      <c r="E59" s="570"/>
      <c r="F59" s="570"/>
      <c r="G59" s="570"/>
      <c r="H59" s="570"/>
      <c r="I59" s="570"/>
    </row>
    <row r="60" spans="1:9" s="504" customFormat="1" ht="11.25">
      <c r="A60" s="570"/>
      <c r="B60" s="570"/>
      <c r="C60" s="570"/>
      <c r="D60" s="570"/>
      <c r="E60" s="570"/>
      <c r="F60" s="570"/>
      <c r="G60" s="570"/>
      <c r="H60" s="570"/>
      <c r="I60" s="570"/>
    </row>
    <row r="61" spans="1:9" s="504" customFormat="1" ht="11.25">
      <c r="A61" s="570"/>
      <c r="B61" s="570"/>
      <c r="C61" s="570"/>
      <c r="D61" s="570"/>
      <c r="E61" s="570"/>
      <c r="F61" s="570"/>
      <c r="G61" s="570"/>
      <c r="H61" s="570"/>
      <c r="I61" s="570"/>
    </row>
    <row r="62" spans="1:9" s="504" customFormat="1" ht="11.25">
      <c r="A62" s="570"/>
      <c r="B62" s="570"/>
      <c r="C62" s="570"/>
      <c r="D62" s="570"/>
      <c r="E62" s="570"/>
      <c r="F62" s="570"/>
      <c r="G62" s="570"/>
      <c r="H62" s="570"/>
      <c r="I62" s="570"/>
    </row>
    <row r="63" spans="1:9" s="504" customFormat="1" ht="11.25">
      <c r="A63" s="570"/>
      <c r="B63" s="570"/>
      <c r="C63" s="570"/>
      <c r="D63" s="570"/>
      <c r="E63" s="570"/>
      <c r="F63" s="570"/>
      <c r="G63" s="570"/>
      <c r="H63" s="570"/>
      <c r="I63" s="570"/>
    </row>
    <row r="64" spans="1:9" s="504" customFormat="1" ht="11.25">
      <c r="A64" s="570"/>
      <c r="B64" s="570"/>
      <c r="C64" s="570"/>
      <c r="D64" s="570"/>
      <c r="E64" s="570"/>
      <c r="F64" s="570"/>
      <c r="G64" s="570"/>
      <c r="H64" s="570"/>
      <c r="I64" s="570"/>
    </row>
    <row r="65" spans="1:9" s="504" customFormat="1" ht="11.25">
      <c r="A65" s="570"/>
      <c r="B65" s="570"/>
      <c r="C65" s="570"/>
      <c r="D65" s="570"/>
      <c r="E65" s="570"/>
      <c r="F65" s="570"/>
      <c r="G65" s="570"/>
      <c r="H65" s="570"/>
      <c r="I65" s="570"/>
    </row>
    <row r="66" spans="1:9" s="504" customFormat="1" ht="11.25">
      <c r="A66" s="570"/>
      <c r="B66" s="570"/>
      <c r="C66" s="570"/>
      <c r="D66" s="570"/>
      <c r="E66" s="570"/>
      <c r="F66" s="570"/>
      <c r="G66" s="570"/>
      <c r="H66" s="570"/>
      <c r="I66" s="570"/>
    </row>
    <row r="67" spans="1:9" s="504" customFormat="1" ht="11.25">
      <c r="A67" s="570"/>
      <c r="B67" s="570"/>
      <c r="C67" s="570"/>
      <c r="D67" s="570"/>
      <c r="E67" s="570"/>
      <c r="F67" s="570"/>
      <c r="G67" s="570"/>
      <c r="H67" s="570"/>
      <c r="I67" s="570"/>
    </row>
    <row r="68" spans="1:9" s="504" customFormat="1" ht="11.25">
      <c r="A68" s="570"/>
      <c r="B68" s="570"/>
      <c r="C68" s="570"/>
      <c r="D68" s="570"/>
      <c r="E68" s="570"/>
      <c r="F68" s="570"/>
      <c r="G68" s="570"/>
      <c r="H68" s="570"/>
      <c r="I68" s="570"/>
    </row>
    <row r="69" spans="1:9" s="504" customFormat="1" ht="11.25">
      <c r="A69" s="570"/>
      <c r="B69" s="570"/>
      <c r="C69" s="570"/>
      <c r="D69" s="570"/>
      <c r="E69" s="570"/>
      <c r="F69" s="570"/>
      <c r="G69" s="570"/>
      <c r="H69" s="463"/>
      <c r="I69" s="570"/>
    </row>
  </sheetData>
  <sheetProtection/>
  <mergeCells count="3">
    <mergeCell ref="D4:G4"/>
    <mergeCell ref="I4:I5"/>
    <mergeCell ref="B4:C4"/>
  </mergeCells>
  <printOptions/>
  <pageMargins left="0.787401575" right="0.787401575" top="0.984251969" bottom="0.984251969" header="0.4921259845" footer="0.4921259845"/>
  <pageSetup horizontalDpi="600" verticalDpi="600" orientation="portrait" paperSize="9" r:id="rId1"/>
</worksheet>
</file>

<file path=xl/worksheets/sheet63.xml><?xml version="1.0" encoding="utf-8"?>
<worksheet xmlns="http://schemas.openxmlformats.org/spreadsheetml/2006/main" xmlns:r="http://schemas.openxmlformats.org/officeDocument/2006/relationships">
  <dimension ref="A1:I68"/>
  <sheetViews>
    <sheetView zoomScalePageLayoutView="0" workbookViewId="0" topLeftCell="A1">
      <selection activeCell="A1" sqref="A1"/>
    </sheetView>
  </sheetViews>
  <sheetFormatPr defaultColWidth="7.8515625" defaultRowHeight="12.75"/>
  <cols>
    <col min="1" max="1" width="29.28125" style="463" customWidth="1"/>
    <col min="2" max="2" width="7.140625" style="463" customWidth="1"/>
    <col min="3" max="3" width="10.421875" style="463" customWidth="1"/>
    <col min="4" max="4" width="9.421875" style="463" customWidth="1"/>
    <col min="5" max="5" width="7.140625" style="463" customWidth="1"/>
    <col min="6" max="6" width="8.57421875" style="463" customWidth="1"/>
    <col min="7" max="7" width="7.140625" style="463" customWidth="1"/>
    <col min="8" max="8" width="10.8515625" style="463" customWidth="1"/>
    <col min="9" max="9" width="7.8515625" style="463" customWidth="1"/>
    <col min="10" max="16384" width="7.8515625" style="403" customWidth="1"/>
  </cols>
  <sheetData>
    <row r="1" ht="11.25">
      <c r="A1" s="462" t="s">
        <v>530</v>
      </c>
    </row>
    <row r="3" ht="12" thickBot="1">
      <c r="I3" s="584" t="s">
        <v>166</v>
      </c>
    </row>
    <row r="4" spans="1:9" ht="39.75" customHeight="1">
      <c r="A4" s="465" t="s">
        <v>479</v>
      </c>
      <c r="B4" s="650" t="s">
        <v>480</v>
      </c>
      <c r="C4" s="651"/>
      <c r="D4" s="652" t="s">
        <v>481</v>
      </c>
      <c r="E4" s="653"/>
      <c r="F4" s="653"/>
      <c r="G4" s="653"/>
      <c r="H4" s="571"/>
      <c r="I4" s="654" t="s">
        <v>18</v>
      </c>
    </row>
    <row r="5" spans="1:9" ht="69.75" customHeight="1" thickBot="1">
      <c r="A5" s="468" t="s">
        <v>482</v>
      </c>
      <c r="B5" s="469" t="s">
        <v>483</v>
      </c>
      <c r="C5" s="470" t="s">
        <v>521</v>
      </c>
      <c r="D5" s="471" t="s">
        <v>522</v>
      </c>
      <c r="E5" s="472" t="s">
        <v>523</v>
      </c>
      <c r="F5" s="472" t="s">
        <v>524</v>
      </c>
      <c r="G5" s="473" t="s">
        <v>488</v>
      </c>
      <c r="H5" s="470" t="s">
        <v>525</v>
      </c>
      <c r="I5" s="655"/>
    </row>
    <row r="6" spans="1:9" ht="19.5" customHeight="1">
      <c r="A6" s="475" t="s">
        <v>490</v>
      </c>
      <c r="B6" s="476">
        <v>40192.7962443723</v>
      </c>
      <c r="C6" s="477">
        <v>651.1199405702204</v>
      </c>
      <c r="D6" s="478">
        <v>561.7102833271156</v>
      </c>
      <c r="E6" s="479">
        <v>249.22954039609897</v>
      </c>
      <c r="F6" s="479">
        <v>232.1840808897489</v>
      </c>
      <c r="G6" s="479">
        <v>679.7188555816319</v>
      </c>
      <c r="H6" s="480">
        <v>1722.8427601945955</v>
      </c>
      <c r="I6" s="579">
        <v>42566.75894513711</v>
      </c>
    </row>
    <row r="7" spans="1:9" ht="19.5" customHeight="1">
      <c r="A7" s="482" t="s">
        <v>491</v>
      </c>
      <c r="B7" s="483">
        <v>10275.37463425314</v>
      </c>
      <c r="C7" s="480">
        <v>65.85332056422403</v>
      </c>
      <c r="D7" s="478">
        <v>681.2935721501296</v>
      </c>
      <c r="E7" s="479">
        <v>197.23432188352098</v>
      </c>
      <c r="F7" s="479">
        <v>213.5568305018159</v>
      </c>
      <c r="G7" s="479">
        <v>763.0166191143908</v>
      </c>
      <c r="H7" s="480">
        <v>1855.1013436498574</v>
      </c>
      <c r="I7" s="580">
        <v>12196.329298467219</v>
      </c>
    </row>
    <row r="8" spans="1:9" ht="3" customHeight="1" hidden="1">
      <c r="A8" s="482"/>
      <c r="B8" s="483"/>
      <c r="C8" s="480"/>
      <c r="D8" s="485"/>
      <c r="E8" s="486"/>
      <c r="F8" s="486"/>
      <c r="G8" s="479"/>
      <c r="H8" s="480">
        <v>0</v>
      </c>
      <c r="I8" s="484"/>
    </row>
    <row r="9" spans="1:9" ht="3" customHeight="1" hidden="1">
      <c r="A9" s="482"/>
      <c r="B9" s="483"/>
      <c r="C9" s="480"/>
      <c r="D9" s="485"/>
      <c r="E9" s="486"/>
      <c r="F9" s="486"/>
      <c r="G9" s="479"/>
      <c r="H9" s="480">
        <v>0</v>
      </c>
      <c r="I9" s="484"/>
    </row>
    <row r="10" spans="1:9" ht="3" customHeight="1" hidden="1">
      <c r="A10" s="482"/>
      <c r="B10" s="487"/>
      <c r="C10" s="488"/>
      <c r="D10" s="489"/>
      <c r="E10" s="490"/>
      <c r="F10" s="490"/>
      <c r="G10" s="491"/>
      <c r="H10" s="480">
        <v>0</v>
      </c>
      <c r="I10" s="492"/>
    </row>
    <row r="11" spans="1:9" ht="24.75" customHeight="1">
      <c r="A11" s="493" t="s">
        <v>492</v>
      </c>
      <c r="B11" s="494">
        <v>50468.17087862544</v>
      </c>
      <c r="C11" s="495">
        <v>716.9732611344444</v>
      </c>
      <c r="D11" s="496">
        <v>1243.0038554772452</v>
      </c>
      <c r="E11" s="497">
        <v>446.46386227961995</v>
      </c>
      <c r="F11" s="497">
        <v>445.74091139156485</v>
      </c>
      <c r="G11" s="497">
        <v>1442.7354746960227</v>
      </c>
      <c r="H11" s="495">
        <v>3577.944103844453</v>
      </c>
      <c r="I11" s="498">
        <v>54763.08824360433</v>
      </c>
    </row>
    <row r="12" spans="1:9" ht="19.5" customHeight="1">
      <c r="A12" s="482" t="s">
        <v>493</v>
      </c>
      <c r="B12" s="499">
        <v>11522.16944448953</v>
      </c>
      <c r="C12" s="500">
        <v>237.11403717637137</v>
      </c>
      <c r="D12" s="478">
        <v>1769.6956810912461</v>
      </c>
      <c r="E12" s="502">
        <v>662.6924752181759</v>
      </c>
      <c r="F12" s="502">
        <v>646.5750412168094</v>
      </c>
      <c r="G12" s="479">
        <v>961.4823879359992</v>
      </c>
      <c r="H12" s="480">
        <v>4040.4455854622306</v>
      </c>
      <c r="I12" s="580">
        <v>15799.729067128132</v>
      </c>
    </row>
    <row r="13" spans="1:9" ht="19.5" customHeight="1">
      <c r="A13" s="482" t="s">
        <v>494</v>
      </c>
      <c r="B13" s="503">
        <v>5567.179049777723</v>
      </c>
      <c r="C13" s="480">
        <v>50.50557476392842</v>
      </c>
      <c r="D13" s="478">
        <v>486.71788819856715</v>
      </c>
      <c r="E13" s="486">
        <v>162.83500363769193</v>
      </c>
      <c r="F13" s="486">
        <v>83.91926796026073</v>
      </c>
      <c r="G13" s="479">
        <v>545.4602481792399</v>
      </c>
      <c r="H13" s="480">
        <v>1278.9324079757598</v>
      </c>
      <c r="I13" s="580">
        <v>6896.617032517412</v>
      </c>
    </row>
    <row r="14" spans="1:9" ht="19.5" customHeight="1">
      <c r="A14" s="482" t="s">
        <v>495</v>
      </c>
      <c r="B14" s="503">
        <v>2688.707570211015</v>
      </c>
      <c r="C14" s="480">
        <v>142.91010270055997</v>
      </c>
      <c r="D14" s="478">
        <v>1280.3663837172821</v>
      </c>
      <c r="E14" s="486">
        <v>549.2516954025219</v>
      </c>
      <c r="F14" s="486">
        <v>616.8513863195473</v>
      </c>
      <c r="G14" s="479">
        <v>1997.653533090348</v>
      </c>
      <c r="H14" s="480">
        <v>4444.1229985296995</v>
      </c>
      <c r="I14" s="580">
        <v>7275.740671441275</v>
      </c>
    </row>
    <row r="15" spans="1:9" s="504" customFormat="1" ht="15" customHeight="1" hidden="1">
      <c r="A15" s="482"/>
      <c r="B15" s="503"/>
      <c r="C15" s="480"/>
      <c r="D15" s="478"/>
      <c r="E15" s="486"/>
      <c r="F15" s="486"/>
      <c r="G15" s="479"/>
      <c r="H15" s="480">
        <v>0</v>
      </c>
      <c r="I15" s="484"/>
    </row>
    <row r="16" spans="1:9" ht="19.5" customHeight="1">
      <c r="A16" s="482" t="s">
        <v>496</v>
      </c>
      <c r="B16" s="503">
        <v>2243.893049931112</v>
      </c>
      <c r="C16" s="480">
        <v>41.71069778775224</v>
      </c>
      <c r="D16" s="478">
        <v>393.016449640249</v>
      </c>
      <c r="E16" s="486">
        <v>182.8269962407649</v>
      </c>
      <c r="F16" s="486">
        <v>98.99410963293256</v>
      </c>
      <c r="G16" s="479">
        <v>28.62503647652329</v>
      </c>
      <c r="H16" s="480">
        <v>703.4625919904697</v>
      </c>
      <c r="I16" s="580">
        <v>2989.066339709334</v>
      </c>
    </row>
    <row r="17" spans="1:9" ht="9.75" customHeight="1" hidden="1">
      <c r="A17" s="482"/>
      <c r="B17" s="505"/>
      <c r="C17" s="488"/>
      <c r="D17" s="489"/>
      <c r="E17" s="490"/>
      <c r="F17" s="490"/>
      <c r="G17" s="491"/>
      <c r="H17" s="480">
        <v>0</v>
      </c>
      <c r="I17" s="492"/>
    </row>
    <row r="18" spans="1:9" ht="24.75" customHeight="1">
      <c r="A18" s="506" t="s">
        <v>497</v>
      </c>
      <c r="B18" s="494">
        <v>22021.949114409377</v>
      </c>
      <c r="C18" s="495">
        <v>472.240412428612</v>
      </c>
      <c r="D18" s="496">
        <v>3929.7964026473446</v>
      </c>
      <c r="E18" s="497">
        <v>1557.6061704991546</v>
      </c>
      <c r="F18" s="497">
        <v>1446.3398051295499</v>
      </c>
      <c r="G18" s="497">
        <v>3533.2212056821104</v>
      </c>
      <c r="H18" s="495">
        <v>10466.963583958159</v>
      </c>
      <c r="I18" s="498">
        <v>32961.15311079615</v>
      </c>
    </row>
    <row r="19" spans="1:9" ht="19.5" customHeight="1">
      <c r="A19" s="507" t="s">
        <v>498</v>
      </c>
      <c r="B19" s="508">
        <v>1970.2472710054406</v>
      </c>
      <c r="C19" s="509">
        <v>11.331540366771401</v>
      </c>
      <c r="D19" s="478">
        <v>38.86190305233595</v>
      </c>
      <c r="E19" s="511">
        <v>13.264879856922775</v>
      </c>
      <c r="F19" s="511">
        <v>4.9928082613689195</v>
      </c>
      <c r="G19" s="479">
        <v>28.6812178434443</v>
      </c>
      <c r="H19" s="480">
        <v>85.80080901407194</v>
      </c>
      <c r="I19" s="580">
        <v>2067.379620386284</v>
      </c>
    </row>
    <row r="20" spans="1:9" ht="24.75" customHeight="1">
      <c r="A20" s="512" t="s">
        <v>499</v>
      </c>
      <c r="B20" s="494">
        <v>74460.36726404025</v>
      </c>
      <c r="C20" s="495">
        <v>1200.545213929828</v>
      </c>
      <c r="D20" s="496">
        <v>5211.662161176926</v>
      </c>
      <c r="E20" s="497">
        <v>2017.3349126356973</v>
      </c>
      <c r="F20" s="497">
        <v>1897.0735247824837</v>
      </c>
      <c r="G20" s="497">
        <v>5004.637898221577</v>
      </c>
      <c r="H20" s="495">
        <v>14130.708496816684</v>
      </c>
      <c r="I20" s="498">
        <v>89791.62097478677</v>
      </c>
    </row>
    <row r="21" spans="1:9" ht="19.5" customHeight="1">
      <c r="A21" s="513" t="s">
        <v>500</v>
      </c>
      <c r="B21" s="499">
        <v>16868.261980333467</v>
      </c>
      <c r="C21" s="500">
        <v>372.69918680463667</v>
      </c>
      <c r="D21" s="478">
        <v>2962.1620427888984</v>
      </c>
      <c r="E21" s="502">
        <v>964.0005848967413</v>
      </c>
      <c r="F21" s="502">
        <v>718.4546542917168</v>
      </c>
      <c r="G21" s="479">
        <v>3616.5390140128475</v>
      </c>
      <c r="H21" s="479">
        <v>8261.156295990204</v>
      </c>
      <c r="I21" s="580">
        <v>25502.117463128307</v>
      </c>
    </row>
    <row r="22" spans="1:9" ht="19.5" customHeight="1">
      <c r="A22" s="515" t="s">
        <v>526</v>
      </c>
      <c r="B22" s="503">
        <v>2352.7944405847393</v>
      </c>
      <c r="C22" s="480">
        <v>59.86820843914648</v>
      </c>
      <c r="D22" s="478">
        <v>911.5894818646827</v>
      </c>
      <c r="E22" s="486">
        <v>309.6645024675611</v>
      </c>
      <c r="F22" s="486">
        <v>471.7370801114925</v>
      </c>
      <c r="G22" s="479">
        <v>2330.4902611159505</v>
      </c>
      <c r="H22" s="479">
        <v>4023.481325559687</v>
      </c>
      <c r="I22" s="580">
        <v>6436.143974583572</v>
      </c>
    </row>
    <row r="23" spans="1:9" ht="7.5" customHeight="1" hidden="1">
      <c r="A23" s="515"/>
      <c r="B23" s="487"/>
      <c r="C23" s="488"/>
      <c r="D23" s="489"/>
      <c r="E23" s="490"/>
      <c r="F23" s="490"/>
      <c r="G23" s="491"/>
      <c r="H23" s="491">
        <v>0</v>
      </c>
      <c r="I23" s="492"/>
    </row>
    <row r="24" spans="1:9" ht="24.75" customHeight="1" thickBot="1">
      <c r="A24" s="516" t="s">
        <v>502</v>
      </c>
      <c r="B24" s="494">
        <v>19221.056420918205</v>
      </c>
      <c r="C24" s="495">
        <v>432.56739524378315</v>
      </c>
      <c r="D24" s="517">
        <v>3873.7515246535813</v>
      </c>
      <c r="E24" s="518">
        <v>1273.6650873643025</v>
      </c>
      <c r="F24" s="518">
        <v>1190.1917344032092</v>
      </c>
      <c r="G24" s="497">
        <v>5947.029275128798</v>
      </c>
      <c r="H24" s="497">
        <v>12284.63762154989</v>
      </c>
      <c r="I24" s="498">
        <v>31938.26143771188</v>
      </c>
    </row>
    <row r="25" spans="1:9" ht="30" customHeight="1" thickBot="1">
      <c r="A25" s="519" t="s">
        <v>503</v>
      </c>
      <c r="B25" s="520">
        <v>93681.42368495846</v>
      </c>
      <c r="C25" s="521">
        <v>1633.112609173611</v>
      </c>
      <c r="D25" s="522">
        <v>9085.413685830506</v>
      </c>
      <c r="E25" s="523">
        <v>3291</v>
      </c>
      <c r="F25" s="523">
        <v>3087.265259185693</v>
      </c>
      <c r="G25" s="523">
        <v>10951.667173350375</v>
      </c>
      <c r="H25" s="521">
        <v>26415.346118366575</v>
      </c>
      <c r="I25" s="524">
        <v>121729.88241249864</v>
      </c>
    </row>
    <row r="26" spans="1:9" ht="19.5" customHeight="1">
      <c r="A26" s="525" t="s">
        <v>504</v>
      </c>
      <c r="B26" s="476">
        <v>3096.4947951134345</v>
      </c>
      <c r="C26" s="526"/>
      <c r="D26" s="527"/>
      <c r="E26" s="528"/>
      <c r="F26" s="528"/>
      <c r="G26" s="529"/>
      <c r="H26" s="480">
        <v>0</v>
      </c>
      <c r="I26" s="579">
        <v>3096.4947951134345</v>
      </c>
    </row>
    <row r="27" spans="1:9" ht="19.5" customHeight="1">
      <c r="A27" s="525" t="s">
        <v>505</v>
      </c>
      <c r="B27" s="483">
        <v>8762.968782139498</v>
      </c>
      <c r="C27" s="480"/>
      <c r="D27" s="485"/>
      <c r="E27" s="486"/>
      <c r="F27" s="486"/>
      <c r="G27" s="479"/>
      <c r="H27" s="480">
        <v>0</v>
      </c>
      <c r="I27" s="580">
        <v>8762.968782139498</v>
      </c>
    </row>
    <row r="28" spans="1:9" ht="19.5" customHeight="1" thickBot="1">
      <c r="A28" s="482" t="s">
        <v>506</v>
      </c>
      <c r="B28" s="530">
        <v>1647.9</v>
      </c>
      <c r="C28" s="531"/>
      <c r="D28" s="532"/>
      <c r="E28" s="533"/>
      <c r="F28" s="533"/>
      <c r="G28" s="534"/>
      <c r="H28" s="480">
        <v>0</v>
      </c>
      <c r="I28" s="582">
        <v>1647.9</v>
      </c>
    </row>
    <row r="29" spans="1:9" ht="30" customHeight="1" thickBot="1">
      <c r="A29" s="519" t="s">
        <v>55</v>
      </c>
      <c r="B29" s="520">
        <v>107188.7872622114</v>
      </c>
      <c r="C29" s="521">
        <v>1633.112609173611</v>
      </c>
      <c r="D29" s="536">
        <v>9085.413685830506</v>
      </c>
      <c r="E29" s="537">
        <v>3291</v>
      </c>
      <c r="F29" s="537">
        <v>3087.265259185693</v>
      </c>
      <c r="G29" s="523">
        <v>10951.667173350375</v>
      </c>
      <c r="H29" s="521">
        <v>26415.346118366575</v>
      </c>
      <c r="I29" s="524">
        <v>135237.24598975157</v>
      </c>
    </row>
    <row r="30" spans="1:9" ht="19.5" customHeight="1">
      <c r="A30" s="482" t="s">
        <v>507</v>
      </c>
      <c r="B30" s="476">
        <v>391.4919531737361</v>
      </c>
      <c r="C30" s="477">
        <v>958.8830618365154</v>
      </c>
      <c r="D30" s="538"/>
      <c r="E30" s="539"/>
      <c r="F30" s="539"/>
      <c r="G30" s="540"/>
      <c r="H30" s="480">
        <v>1052.174410249112</v>
      </c>
      <c r="I30" s="579">
        <v>2402.5494252593635</v>
      </c>
    </row>
    <row r="31" spans="1:9" ht="19.5" customHeight="1">
      <c r="A31" s="482" t="s">
        <v>508</v>
      </c>
      <c r="B31" s="487">
        <v>330.0589410281136</v>
      </c>
      <c r="C31" s="488">
        <v>1461.026338541161</v>
      </c>
      <c r="D31" s="541"/>
      <c r="E31" s="542"/>
      <c r="F31" s="542"/>
      <c r="G31" s="543"/>
      <c r="H31" s="480">
        <v>31.907102451394838</v>
      </c>
      <c r="I31" s="585">
        <v>1822.9923820206695</v>
      </c>
    </row>
    <row r="32" spans="1:9" ht="24.75" customHeight="1" thickBot="1">
      <c r="A32" s="544" t="s">
        <v>509</v>
      </c>
      <c r="B32" s="545">
        <v>721.5508942018497</v>
      </c>
      <c r="C32" s="546">
        <v>2419.9094003776763</v>
      </c>
      <c r="D32" s="573"/>
      <c r="E32" s="574"/>
      <c r="F32" s="574"/>
      <c r="G32" s="574"/>
      <c r="H32" s="546">
        <v>1084.081512700507</v>
      </c>
      <c r="I32" s="549">
        <v>4225.541807280033</v>
      </c>
    </row>
    <row r="33" spans="1:9" ht="24.75" customHeight="1">
      <c r="A33" s="550" t="s">
        <v>510</v>
      </c>
      <c r="B33" s="551"/>
      <c r="C33" s="586">
        <v>2861</v>
      </c>
      <c r="D33" s="553"/>
      <c r="E33" s="554"/>
      <c r="F33" s="554"/>
      <c r="G33" s="559"/>
      <c r="H33" s="556">
        <v>2900</v>
      </c>
      <c r="I33" s="467">
        <v>5761</v>
      </c>
    </row>
    <row r="34" spans="1:9" ht="24.75" customHeight="1">
      <c r="A34" s="506" t="s">
        <v>377</v>
      </c>
      <c r="B34" s="494">
        <v>10.434388228589906</v>
      </c>
      <c r="C34" s="495">
        <v>739.8435721213378</v>
      </c>
      <c r="D34" s="557"/>
      <c r="E34" s="558"/>
      <c r="F34" s="558"/>
      <c r="G34" s="559"/>
      <c r="H34" s="495">
        <v>87.71407604658384</v>
      </c>
      <c r="I34" s="498">
        <v>837.9920363965116</v>
      </c>
    </row>
    <row r="35" spans="1:9" ht="24.75" customHeight="1">
      <c r="A35" s="506" t="s">
        <v>511</v>
      </c>
      <c r="B35" s="494">
        <v>6777.54</v>
      </c>
      <c r="C35" s="495">
        <v>927</v>
      </c>
      <c r="D35" s="557"/>
      <c r="E35" s="557"/>
      <c r="F35" s="557"/>
      <c r="G35" s="559"/>
      <c r="H35" s="495">
        <v>4018.619330627274</v>
      </c>
      <c r="I35" s="498">
        <v>11723.159330627275</v>
      </c>
    </row>
    <row r="36" spans="1:9" ht="24.75" customHeight="1" thickBot="1">
      <c r="A36" s="544" t="s">
        <v>546</v>
      </c>
      <c r="B36" s="494"/>
      <c r="C36" s="560"/>
      <c r="D36" s="561"/>
      <c r="E36" s="562"/>
      <c r="F36" s="562"/>
      <c r="G36" s="559"/>
      <c r="H36" s="563">
        <v>-2773</v>
      </c>
      <c r="I36" s="549">
        <v>-2773</v>
      </c>
    </row>
    <row r="37" spans="1:9" ht="30" customHeight="1" thickBot="1">
      <c r="A37" s="564" t="s">
        <v>512</v>
      </c>
      <c r="B37" s="520">
        <v>114698.31254464183</v>
      </c>
      <c r="C37" s="521">
        <v>8580.865581672624</v>
      </c>
      <c r="D37" s="565"/>
      <c r="E37" s="566"/>
      <c r="F37" s="566"/>
      <c r="G37" s="566"/>
      <c r="H37" s="522">
        <v>31732.761037740944</v>
      </c>
      <c r="I37" s="524">
        <v>155011.9391640554</v>
      </c>
    </row>
    <row r="38" spans="1:9" ht="15" customHeight="1">
      <c r="A38" s="567" t="s">
        <v>527</v>
      </c>
      <c r="B38" s="568"/>
      <c r="C38" s="568"/>
      <c r="D38" s="569"/>
      <c r="E38" s="569"/>
      <c r="F38" s="569"/>
      <c r="G38" s="569"/>
      <c r="H38" s="568"/>
      <c r="I38" s="568"/>
    </row>
    <row r="39" spans="1:9" ht="15" customHeight="1">
      <c r="A39" s="567" t="s">
        <v>528</v>
      </c>
      <c r="B39" s="568"/>
      <c r="C39" s="568"/>
      <c r="D39" s="569"/>
      <c r="E39" s="569"/>
      <c r="F39" s="569"/>
      <c r="G39" s="569"/>
      <c r="H39" s="568"/>
      <c r="I39" s="568"/>
    </row>
    <row r="40" ht="15" customHeight="1">
      <c r="A40" s="463" t="s">
        <v>529</v>
      </c>
    </row>
    <row r="41" spans="1:9" s="504" customFormat="1" ht="11.25">
      <c r="A41" s="570"/>
      <c r="B41" s="570"/>
      <c r="C41" s="570"/>
      <c r="D41" s="570"/>
      <c r="E41" s="570"/>
      <c r="F41" s="570"/>
      <c r="G41" s="570"/>
      <c r="H41" s="570"/>
      <c r="I41" s="570"/>
    </row>
    <row r="42" spans="1:9" s="504" customFormat="1" ht="11.25">
      <c r="A42" s="570"/>
      <c r="B42" s="570"/>
      <c r="C42" s="570"/>
      <c r="D42" s="570"/>
      <c r="E42" s="570"/>
      <c r="F42" s="570"/>
      <c r="G42" s="570"/>
      <c r="H42" s="570"/>
      <c r="I42" s="570"/>
    </row>
    <row r="43" spans="1:9" s="504" customFormat="1" ht="11.25">
      <c r="A43" s="570"/>
      <c r="B43" s="570"/>
      <c r="C43" s="570"/>
      <c r="D43" s="570"/>
      <c r="E43" s="570"/>
      <c r="F43" s="570"/>
      <c r="G43" s="570"/>
      <c r="H43" s="570"/>
      <c r="I43" s="570"/>
    </row>
    <row r="44" spans="1:9" s="504" customFormat="1" ht="11.25">
      <c r="A44" s="570"/>
      <c r="B44" s="570"/>
      <c r="C44" s="570"/>
      <c r="D44" s="570"/>
      <c r="E44" s="570"/>
      <c r="F44" s="570"/>
      <c r="G44" s="570"/>
      <c r="H44" s="570"/>
      <c r="I44" s="570"/>
    </row>
    <row r="45" spans="1:9" s="504" customFormat="1" ht="11.25">
      <c r="A45" s="570"/>
      <c r="B45" s="570"/>
      <c r="C45" s="570"/>
      <c r="D45" s="570"/>
      <c r="E45" s="570"/>
      <c r="F45" s="570"/>
      <c r="G45" s="570"/>
      <c r="H45" s="570"/>
      <c r="I45" s="570"/>
    </row>
    <row r="46" spans="1:9" s="504" customFormat="1" ht="11.25">
      <c r="A46" s="570"/>
      <c r="B46" s="570"/>
      <c r="C46" s="570"/>
      <c r="D46" s="570"/>
      <c r="E46" s="570"/>
      <c r="F46" s="570"/>
      <c r="G46" s="570"/>
      <c r="H46" s="570"/>
      <c r="I46" s="570"/>
    </row>
    <row r="47" spans="1:9" s="504" customFormat="1" ht="11.25">
      <c r="A47" s="570"/>
      <c r="B47" s="570"/>
      <c r="C47" s="570"/>
      <c r="D47" s="570"/>
      <c r="E47" s="570"/>
      <c r="F47" s="570"/>
      <c r="G47" s="570"/>
      <c r="H47" s="570"/>
      <c r="I47" s="570"/>
    </row>
    <row r="48" spans="1:9" s="504" customFormat="1" ht="11.25">
      <c r="A48" s="570"/>
      <c r="B48" s="570"/>
      <c r="C48" s="570"/>
      <c r="D48" s="570"/>
      <c r="E48" s="570"/>
      <c r="F48" s="570"/>
      <c r="G48" s="570"/>
      <c r="H48" s="570"/>
      <c r="I48" s="570"/>
    </row>
    <row r="49" spans="1:9" s="504" customFormat="1" ht="11.25">
      <c r="A49" s="570"/>
      <c r="B49" s="570"/>
      <c r="C49" s="570"/>
      <c r="D49" s="570"/>
      <c r="E49" s="570"/>
      <c r="F49" s="570"/>
      <c r="G49" s="570"/>
      <c r="H49" s="570"/>
      <c r="I49" s="570"/>
    </row>
    <row r="50" spans="1:9" s="504" customFormat="1" ht="11.25">
      <c r="A50" s="570"/>
      <c r="B50" s="570"/>
      <c r="C50" s="570"/>
      <c r="D50" s="570"/>
      <c r="E50" s="570"/>
      <c r="F50" s="570"/>
      <c r="G50" s="570"/>
      <c r="H50" s="570"/>
      <c r="I50" s="570"/>
    </row>
    <row r="51" spans="1:9" s="504" customFormat="1" ht="11.25">
      <c r="A51" s="570"/>
      <c r="B51" s="570"/>
      <c r="C51" s="570"/>
      <c r="D51" s="570"/>
      <c r="E51" s="570"/>
      <c r="F51" s="570"/>
      <c r="G51" s="570"/>
      <c r="H51" s="570"/>
      <c r="I51" s="570"/>
    </row>
    <row r="52" spans="1:9" s="504" customFormat="1" ht="11.25">
      <c r="A52" s="570"/>
      <c r="B52" s="570"/>
      <c r="C52" s="570"/>
      <c r="D52" s="570"/>
      <c r="E52" s="570"/>
      <c r="F52" s="570"/>
      <c r="G52" s="570"/>
      <c r="H52" s="570"/>
      <c r="I52" s="570"/>
    </row>
    <row r="53" spans="1:9" s="504" customFormat="1" ht="11.25">
      <c r="A53" s="570"/>
      <c r="B53" s="570"/>
      <c r="C53" s="570"/>
      <c r="D53" s="570"/>
      <c r="E53" s="570"/>
      <c r="F53" s="570"/>
      <c r="G53" s="570"/>
      <c r="H53" s="570"/>
      <c r="I53" s="570"/>
    </row>
    <row r="54" spans="1:9" s="504" customFormat="1" ht="11.25">
      <c r="A54" s="570"/>
      <c r="B54" s="570"/>
      <c r="C54" s="570"/>
      <c r="D54" s="570"/>
      <c r="E54" s="570"/>
      <c r="F54" s="570"/>
      <c r="G54" s="570"/>
      <c r="H54" s="570"/>
      <c r="I54" s="570"/>
    </row>
    <row r="55" spans="1:9" s="504" customFormat="1" ht="11.25">
      <c r="A55" s="570"/>
      <c r="B55" s="570"/>
      <c r="C55" s="570"/>
      <c r="D55" s="570"/>
      <c r="E55" s="570"/>
      <c r="F55" s="570"/>
      <c r="G55" s="570"/>
      <c r="H55" s="570"/>
      <c r="I55" s="570"/>
    </row>
    <row r="56" spans="1:9" s="504" customFormat="1" ht="11.25">
      <c r="A56" s="570"/>
      <c r="B56" s="570"/>
      <c r="C56" s="570"/>
      <c r="D56" s="570"/>
      <c r="E56" s="570"/>
      <c r="F56" s="570"/>
      <c r="G56" s="570"/>
      <c r="H56" s="570"/>
      <c r="I56" s="570"/>
    </row>
    <row r="57" spans="1:9" s="504" customFormat="1" ht="11.25">
      <c r="A57" s="570"/>
      <c r="B57" s="570"/>
      <c r="C57" s="570"/>
      <c r="D57" s="570"/>
      <c r="E57" s="570"/>
      <c r="F57" s="570"/>
      <c r="G57" s="570"/>
      <c r="H57" s="570"/>
      <c r="I57" s="570"/>
    </row>
    <row r="58" spans="1:9" s="504" customFormat="1" ht="11.25">
      <c r="A58" s="570"/>
      <c r="B58" s="570"/>
      <c r="C58" s="570"/>
      <c r="D58" s="570"/>
      <c r="E58" s="570"/>
      <c r="F58" s="570"/>
      <c r="G58" s="570"/>
      <c r="H58" s="570"/>
      <c r="I58" s="570"/>
    </row>
    <row r="59" spans="1:9" s="504" customFormat="1" ht="11.25">
      <c r="A59" s="570"/>
      <c r="B59" s="570"/>
      <c r="C59" s="570"/>
      <c r="D59" s="570"/>
      <c r="E59" s="570"/>
      <c r="F59" s="570"/>
      <c r="G59" s="570"/>
      <c r="H59" s="570"/>
      <c r="I59" s="570"/>
    </row>
    <row r="60" spans="1:9" s="504" customFormat="1" ht="11.25">
      <c r="A60" s="570"/>
      <c r="B60" s="570"/>
      <c r="C60" s="570"/>
      <c r="D60" s="570"/>
      <c r="E60" s="570"/>
      <c r="F60" s="570"/>
      <c r="G60" s="570"/>
      <c r="H60" s="570"/>
      <c r="I60" s="570"/>
    </row>
    <row r="61" spans="1:9" s="504" customFormat="1" ht="11.25">
      <c r="A61" s="570"/>
      <c r="B61" s="570"/>
      <c r="C61" s="570"/>
      <c r="D61" s="570"/>
      <c r="E61" s="570"/>
      <c r="F61" s="570"/>
      <c r="G61" s="570"/>
      <c r="H61" s="570"/>
      <c r="I61" s="570"/>
    </row>
    <row r="62" spans="1:9" s="504" customFormat="1" ht="11.25">
      <c r="A62" s="570"/>
      <c r="B62" s="570"/>
      <c r="C62" s="570"/>
      <c r="D62" s="570"/>
      <c r="E62" s="570"/>
      <c r="F62" s="570"/>
      <c r="G62" s="570"/>
      <c r="H62" s="570"/>
      <c r="I62" s="570"/>
    </row>
    <row r="63" ht="11.25">
      <c r="H63" s="570"/>
    </row>
    <row r="64" ht="11.25">
      <c r="H64" s="570"/>
    </row>
    <row r="65" ht="11.25">
      <c r="H65" s="570"/>
    </row>
    <row r="66" ht="11.25">
      <c r="H66" s="570"/>
    </row>
    <row r="67" ht="11.25">
      <c r="H67" s="570"/>
    </row>
    <row r="68" ht="11.25">
      <c r="H68" s="570"/>
    </row>
  </sheetData>
  <sheetProtection/>
  <mergeCells count="3">
    <mergeCell ref="B4:C4"/>
    <mergeCell ref="D4:G4"/>
    <mergeCell ref="I4:I5"/>
  </mergeCells>
  <printOptions/>
  <pageMargins left="0.787401575" right="0.787401575" top="0.984251969" bottom="0.984251969" header="0.4921259845" footer="0.4921259845"/>
  <pageSetup horizontalDpi="600" verticalDpi="600" orientation="portrait" paperSize="9" r:id="rId1"/>
</worksheet>
</file>

<file path=xl/worksheets/sheet64.xml><?xml version="1.0" encoding="utf-8"?>
<worksheet xmlns="http://schemas.openxmlformats.org/spreadsheetml/2006/main" xmlns:r="http://schemas.openxmlformats.org/officeDocument/2006/relationships">
  <dimension ref="A1:I68"/>
  <sheetViews>
    <sheetView zoomScalePageLayoutView="0" workbookViewId="0" topLeftCell="A1">
      <selection activeCell="A1" sqref="A1"/>
    </sheetView>
  </sheetViews>
  <sheetFormatPr defaultColWidth="7.8515625" defaultRowHeight="12.75"/>
  <cols>
    <col min="1" max="1" width="29.28125" style="463" customWidth="1"/>
    <col min="2" max="2" width="7.140625" style="463" customWidth="1"/>
    <col min="3" max="3" width="11.7109375" style="463" customWidth="1"/>
    <col min="4" max="4" width="10.57421875" style="463" customWidth="1"/>
    <col min="5" max="5" width="7.140625" style="463" customWidth="1"/>
    <col min="6" max="6" width="8.57421875" style="463" customWidth="1"/>
    <col min="7" max="7" width="7.140625" style="463" customWidth="1"/>
    <col min="8" max="8" width="11.28125" style="463" customWidth="1"/>
    <col min="9" max="9" width="7.8515625" style="463" customWidth="1"/>
    <col min="10" max="16384" width="7.8515625" style="403" customWidth="1"/>
  </cols>
  <sheetData>
    <row r="1" ht="11.25">
      <c r="A1" s="462" t="s">
        <v>531</v>
      </c>
    </row>
    <row r="2" ht="11.25"/>
    <row r="3" ht="12" thickBot="1">
      <c r="I3" s="584" t="s">
        <v>166</v>
      </c>
    </row>
    <row r="4" spans="1:9" ht="39.75" customHeight="1">
      <c r="A4" s="465" t="s">
        <v>479</v>
      </c>
      <c r="B4" s="650" t="s">
        <v>480</v>
      </c>
      <c r="C4" s="651"/>
      <c r="D4" s="652" t="s">
        <v>481</v>
      </c>
      <c r="E4" s="653"/>
      <c r="F4" s="653"/>
      <c r="G4" s="653"/>
      <c r="H4" s="466"/>
      <c r="I4" s="654" t="s">
        <v>18</v>
      </c>
    </row>
    <row r="5" spans="1:9" ht="69.75" customHeight="1" thickBot="1">
      <c r="A5" s="468" t="s">
        <v>482</v>
      </c>
      <c r="B5" s="469" t="s">
        <v>483</v>
      </c>
      <c r="C5" s="470" t="s">
        <v>521</v>
      </c>
      <c r="D5" s="471" t="s">
        <v>522</v>
      </c>
      <c r="E5" s="472" t="s">
        <v>523</v>
      </c>
      <c r="F5" s="472" t="s">
        <v>524</v>
      </c>
      <c r="G5" s="473" t="s">
        <v>488</v>
      </c>
      <c r="H5" s="470" t="s">
        <v>525</v>
      </c>
      <c r="I5" s="655"/>
    </row>
    <row r="6" spans="1:9" ht="19.5" customHeight="1">
      <c r="A6" s="475" t="s">
        <v>490</v>
      </c>
      <c r="B6" s="476">
        <v>42525.39303855279</v>
      </c>
      <c r="C6" s="477">
        <v>633.5832664248446</v>
      </c>
      <c r="D6" s="478">
        <v>653.9507689748408</v>
      </c>
      <c r="E6" s="479">
        <v>295.710597181266</v>
      </c>
      <c r="F6" s="479">
        <v>289.98022377121055</v>
      </c>
      <c r="G6" s="479">
        <v>696.8221455065359</v>
      </c>
      <c r="H6" s="480">
        <v>1936.4637354338533</v>
      </c>
      <c r="I6" s="579">
        <v>45095.44004041149</v>
      </c>
    </row>
    <row r="7" spans="1:9" ht="19.5" customHeight="1">
      <c r="A7" s="482" t="s">
        <v>491</v>
      </c>
      <c r="B7" s="483">
        <v>10911.666767146146</v>
      </c>
      <c r="C7" s="480">
        <v>92.27598028423702</v>
      </c>
      <c r="D7" s="478">
        <v>688.1065078716309</v>
      </c>
      <c r="E7" s="479">
        <v>234.01832309333642</v>
      </c>
      <c r="F7" s="479">
        <v>266.7162075</v>
      </c>
      <c r="G7" s="479">
        <v>735.9386260768006</v>
      </c>
      <c r="H7" s="480">
        <v>1924.779664541768</v>
      </c>
      <c r="I7" s="580">
        <v>12928.72241197215</v>
      </c>
    </row>
    <row r="8" spans="1:9" ht="3" customHeight="1" hidden="1">
      <c r="A8" s="482"/>
      <c r="B8" s="483"/>
      <c r="C8" s="480"/>
      <c r="D8" s="485"/>
      <c r="E8" s="486"/>
      <c r="F8" s="486"/>
      <c r="G8" s="479"/>
      <c r="H8" s="480">
        <v>0</v>
      </c>
      <c r="I8" s="484"/>
    </row>
    <row r="9" spans="1:9" ht="3" customHeight="1" hidden="1">
      <c r="A9" s="482"/>
      <c r="B9" s="483"/>
      <c r="C9" s="480"/>
      <c r="D9" s="485"/>
      <c r="E9" s="486"/>
      <c r="F9" s="486"/>
      <c r="G9" s="479"/>
      <c r="H9" s="480">
        <v>0</v>
      </c>
      <c r="I9" s="484"/>
    </row>
    <row r="10" spans="1:9" ht="3" customHeight="1" hidden="1">
      <c r="A10" s="482"/>
      <c r="B10" s="487"/>
      <c r="C10" s="488"/>
      <c r="D10" s="489"/>
      <c r="E10" s="490"/>
      <c r="F10" s="490"/>
      <c r="G10" s="491"/>
      <c r="H10" s="480">
        <v>0</v>
      </c>
      <c r="I10" s="492"/>
    </row>
    <row r="11" spans="1:9" ht="24.75" customHeight="1">
      <c r="A11" s="493" t="s">
        <v>492</v>
      </c>
      <c r="B11" s="494">
        <v>53437.05980569894</v>
      </c>
      <c r="C11" s="495">
        <v>725.8592467090816</v>
      </c>
      <c r="D11" s="496">
        <v>1342.0572768464717</v>
      </c>
      <c r="E11" s="497">
        <v>529.7289202746024</v>
      </c>
      <c r="F11" s="497">
        <v>556.6964312712105</v>
      </c>
      <c r="G11" s="497">
        <v>1432.7607715833365</v>
      </c>
      <c r="H11" s="495">
        <v>3861.2433999756213</v>
      </c>
      <c r="I11" s="498">
        <v>58024.16245238364</v>
      </c>
    </row>
    <row r="12" spans="1:9" ht="19.5" customHeight="1">
      <c r="A12" s="482" t="s">
        <v>493</v>
      </c>
      <c r="B12" s="499">
        <v>12173.027652563276</v>
      </c>
      <c r="C12" s="500">
        <v>274.6696459212176</v>
      </c>
      <c r="D12" s="478">
        <v>1796.0617362486073</v>
      </c>
      <c r="E12" s="502">
        <v>716.4425858864854</v>
      </c>
      <c r="F12" s="502">
        <v>641.6476120621229</v>
      </c>
      <c r="G12" s="479">
        <v>1274.719734046561</v>
      </c>
      <c r="H12" s="480">
        <v>4428.871668243776</v>
      </c>
      <c r="I12" s="580">
        <v>16876.56896672827</v>
      </c>
    </row>
    <row r="13" spans="1:9" ht="19.5" customHeight="1">
      <c r="A13" s="482" t="s">
        <v>494</v>
      </c>
      <c r="B13" s="503">
        <v>6085.884518338823</v>
      </c>
      <c r="C13" s="480">
        <v>64.50889017983296</v>
      </c>
      <c r="D13" s="478">
        <v>505.70493165740567</v>
      </c>
      <c r="E13" s="486">
        <v>174.10496824914455</v>
      </c>
      <c r="F13" s="486">
        <v>89.29938999999999</v>
      </c>
      <c r="G13" s="479">
        <v>622.8589281393242</v>
      </c>
      <c r="H13" s="480">
        <v>1391.9682180458744</v>
      </c>
      <c r="I13" s="580">
        <v>7542.3616265645305</v>
      </c>
    </row>
    <row r="14" spans="1:9" ht="19.5" customHeight="1">
      <c r="A14" s="482" t="s">
        <v>495</v>
      </c>
      <c r="B14" s="503">
        <v>2776.6732277811925</v>
      </c>
      <c r="C14" s="480">
        <v>157.17902315418763</v>
      </c>
      <c r="D14" s="478">
        <v>1475.3902553658886</v>
      </c>
      <c r="E14" s="486">
        <v>643.5808581048431</v>
      </c>
      <c r="F14" s="486">
        <v>689.0764</v>
      </c>
      <c r="G14" s="479">
        <v>1951.9680246617836</v>
      </c>
      <c r="H14" s="480">
        <v>4760.015538132515</v>
      </c>
      <c r="I14" s="580">
        <v>7693.8677890678955</v>
      </c>
    </row>
    <row r="15" spans="1:9" s="504" customFormat="1" ht="15" customHeight="1" hidden="1">
      <c r="A15" s="482"/>
      <c r="B15" s="503"/>
      <c r="C15" s="480"/>
      <c r="D15" s="478"/>
      <c r="E15" s="486"/>
      <c r="F15" s="486"/>
      <c r="G15" s="479"/>
      <c r="H15" s="480">
        <v>0</v>
      </c>
      <c r="I15" s="484"/>
    </row>
    <row r="16" spans="1:9" ht="19.5" customHeight="1">
      <c r="A16" s="482" t="s">
        <v>496</v>
      </c>
      <c r="B16" s="503">
        <v>2491.997248898743</v>
      </c>
      <c r="C16" s="480">
        <v>56.379810304030144</v>
      </c>
      <c r="D16" s="478">
        <v>420.2057516579558</v>
      </c>
      <c r="E16" s="486">
        <v>181.33886478460906</v>
      </c>
      <c r="F16" s="486">
        <v>111.9892</v>
      </c>
      <c r="G16" s="479">
        <v>31.874825143539056</v>
      </c>
      <c r="H16" s="480">
        <v>745.4086415861038</v>
      </c>
      <c r="I16" s="580">
        <v>3293.785700788877</v>
      </c>
    </row>
    <row r="17" spans="1:9" ht="9.75" customHeight="1" hidden="1">
      <c r="A17" s="482"/>
      <c r="B17" s="505"/>
      <c r="C17" s="488"/>
      <c r="D17" s="489"/>
      <c r="E17" s="490"/>
      <c r="F17" s="490"/>
      <c r="G17" s="491"/>
      <c r="H17" s="480">
        <v>0</v>
      </c>
      <c r="I17" s="492"/>
    </row>
    <row r="18" spans="1:9" ht="24.75" customHeight="1">
      <c r="A18" s="506" t="s">
        <v>497</v>
      </c>
      <c r="B18" s="494">
        <v>23527.582647582036</v>
      </c>
      <c r="C18" s="495">
        <v>552.7373695592684</v>
      </c>
      <c r="D18" s="496">
        <v>4197.362674929857</v>
      </c>
      <c r="E18" s="497">
        <v>1715.4672770250822</v>
      </c>
      <c r="F18" s="497">
        <v>1532.0126020621228</v>
      </c>
      <c r="G18" s="497">
        <v>3881.421511991208</v>
      </c>
      <c r="H18" s="495">
        <v>11326.26406600827</v>
      </c>
      <c r="I18" s="498">
        <v>35406.58408314957</v>
      </c>
    </row>
    <row r="19" spans="1:9" ht="19.5" customHeight="1">
      <c r="A19" s="507" t="s">
        <v>498</v>
      </c>
      <c r="B19" s="508">
        <v>2145.7087938153627</v>
      </c>
      <c r="C19" s="509">
        <v>12.418893803560504</v>
      </c>
      <c r="D19" s="478">
        <v>43.58842325535331</v>
      </c>
      <c r="E19" s="511">
        <v>11.45157075472539</v>
      </c>
      <c r="F19" s="511">
        <v>5.160266666666667</v>
      </c>
      <c r="G19" s="479">
        <v>39.91589282464656</v>
      </c>
      <c r="H19" s="480">
        <v>100.11615350139192</v>
      </c>
      <c r="I19" s="580">
        <v>2258.243841120315</v>
      </c>
    </row>
    <row r="20" spans="1:9" ht="24.75" customHeight="1">
      <c r="A20" s="512" t="s">
        <v>499</v>
      </c>
      <c r="B20" s="494">
        <v>79110.35124709633</v>
      </c>
      <c r="C20" s="495">
        <v>1291.0155100719103</v>
      </c>
      <c r="D20" s="496">
        <v>5583.008375031683</v>
      </c>
      <c r="E20" s="497">
        <v>2256.64776805441</v>
      </c>
      <c r="F20" s="497">
        <v>2093.8693000000003</v>
      </c>
      <c r="G20" s="497">
        <v>5354.098176399191</v>
      </c>
      <c r="H20" s="495">
        <v>15287.623619485285</v>
      </c>
      <c r="I20" s="498">
        <v>95688.99037665354</v>
      </c>
    </row>
    <row r="21" spans="1:9" ht="19.5" customHeight="1">
      <c r="A21" s="513" t="s">
        <v>500</v>
      </c>
      <c r="B21" s="499">
        <v>18007.250123323643</v>
      </c>
      <c r="C21" s="500">
        <v>454.2868677241333</v>
      </c>
      <c r="D21" s="478">
        <v>3108.0493885560127</v>
      </c>
      <c r="E21" s="502">
        <v>986.2733556166947</v>
      </c>
      <c r="F21" s="502">
        <v>738.168</v>
      </c>
      <c r="G21" s="479">
        <v>3633.916923623703</v>
      </c>
      <c r="H21" s="479">
        <v>8466.407667796411</v>
      </c>
      <c r="I21" s="580">
        <v>26927.94465884419</v>
      </c>
    </row>
    <row r="22" spans="1:9" ht="19.5" customHeight="1">
      <c r="A22" s="515" t="s">
        <v>526</v>
      </c>
      <c r="B22" s="503">
        <v>2711.0071345175697</v>
      </c>
      <c r="C22" s="480">
        <v>61.93204811883933</v>
      </c>
      <c r="D22" s="478">
        <v>1049.6058131084085</v>
      </c>
      <c r="E22" s="486">
        <v>374.0788763288955</v>
      </c>
      <c r="F22" s="486">
        <v>542.38</v>
      </c>
      <c r="G22" s="479">
        <v>2191.7356581984905</v>
      </c>
      <c r="H22" s="479">
        <v>4157.800347635794</v>
      </c>
      <c r="I22" s="580">
        <v>6930.739530272203</v>
      </c>
    </row>
    <row r="23" spans="1:9" ht="7.5" customHeight="1" hidden="1">
      <c r="A23" s="515"/>
      <c r="B23" s="487"/>
      <c r="C23" s="488"/>
      <c r="D23" s="489"/>
      <c r="E23" s="490"/>
      <c r="F23" s="490"/>
      <c r="G23" s="491"/>
      <c r="H23" s="491">
        <v>0</v>
      </c>
      <c r="I23" s="492"/>
    </row>
    <row r="24" spans="1:9" ht="24.75" customHeight="1" thickBot="1">
      <c r="A24" s="516" t="s">
        <v>502</v>
      </c>
      <c r="B24" s="494">
        <v>20718.257257841215</v>
      </c>
      <c r="C24" s="495">
        <v>516.2189158429726</v>
      </c>
      <c r="D24" s="517">
        <v>4157.655201664421</v>
      </c>
      <c r="E24" s="518">
        <v>1360.3522319455901</v>
      </c>
      <c r="F24" s="518">
        <v>1280.548</v>
      </c>
      <c r="G24" s="497">
        <v>5825.6525818221935</v>
      </c>
      <c r="H24" s="497">
        <v>12624.208015432205</v>
      </c>
      <c r="I24" s="498">
        <v>33858.68418911639</v>
      </c>
    </row>
    <row r="25" spans="1:9" ht="30" customHeight="1" thickBot="1">
      <c r="A25" s="519" t="s">
        <v>503</v>
      </c>
      <c r="B25" s="520">
        <v>99828.60850493755</v>
      </c>
      <c r="C25" s="521">
        <v>1807.2344259148829</v>
      </c>
      <c r="D25" s="522">
        <v>9740.663576696104</v>
      </c>
      <c r="E25" s="523">
        <v>3617</v>
      </c>
      <c r="F25" s="523">
        <v>3374.4173</v>
      </c>
      <c r="G25" s="523">
        <v>11179.750758221384</v>
      </c>
      <c r="H25" s="521">
        <v>27911.83163491749</v>
      </c>
      <c r="I25" s="524">
        <v>129547.67456576994</v>
      </c>
    </row>
    <row r="26" spans="1:9" ht="19.5" customHeight="1">
      <c r="A26" s="525" t="s">
        <v>504</v>
      </c>
      <c r="B26" s="476">
        <v>3416.919486771344</v>
      </c>
      <c r="C26" s="526"/>
      <c r="D26" s="527"/>
      <c r="E26" s="528"/>
      <c r="F26" s="528"/>
      <c r="G26" s="529"/>
      <c r="H26" s="480">
        <v>0</v>
      </c>
      <c r="I26" s="579">
        <v>3416.919486771344</v>
      </c>
    </row>
    <row r="27" spans="1:9" ht="19.5" customHeight="1">
      <c r="A27" s="525" t="s">
        <v>505</v>
      </c>
      <c r="B27" s="483">
        <v>9617.127658193407</v>
      </c>
      <c r="C27" s="480"/>
      <c r="D27" s="485"/>
      <c r="E27" s="486"/>
      <c r="F27" s="486"/>
      <c r="G27" s="479"/>
      <c r="H27" s="480">
        <v>0</v>
      </c>
      <c r="I27" s="580">
        <v>9617.127658193407</v>
      </c>
    </row>
    <row r="28" spans="1:9" ht="19.5" customHeight="1" thickBot="1">
      <c r="A28" s="482" t="s">
        <v>506</v>
      </c>
      <c r="B28" s="530">
        <v>1718.6</v>
      </c>
      <c r="C28" s="531"/>
      <c r="D28" s="532"/>
      <c r="E28" s="533"/>
      <c r="F28" s="533"/>
      <c r="G28" s="534"/>
      <c r="H28" s="480">
        <v>0</v>
      </c>
      <c r="I28" s="582">
        <v>1718.6</v>
      </c>
    </row>
    <row r="29" spans="1:9" ht="30" customHeight="1" thickBot="1">
      <c r="A29" s="519" t="s">
        <v>55</v>
      </c>
      <c r="B29" s="520">
        <v>114581.2556499023</v>
      </c>
      <c r="C29" s="521">
        <v>1807.2344259148829</v>
      </c>
      <c r="D29" s="536">
        <v>9740.663576696104</v>
      </c>
      <c r="E29" s="537">
        <v>3617</v>
      </c>
      <c r="F29" s="537">
        <v>3374.4173</v>
      </c>
      <c r="G29" s="523">
        <v>11179.750758221384</v>
      </c>
      <c r="H29" s="521">
        <v>27911.83163491749</v>
      </c>
      <c r="I29" s="524">
        <v>144300.32171073466</v>
      </c>
    </row>
    <row r="30" spans="1:9" ht="19.5" customHeight="1">
      <c r="A30" s="482" t="s">
        <v>507</v>
      </c>
      <c r="B30" s="476">
        <v>385.45919575724986</v>
      </c>
      <c r="C30" s="477">
        <v>1031.8292620188738</v>
      </c>
      <c r="D30" s="538"/>
      <c r="E30" s="539"/>
      <c r="F30" s="539"/>
      <c r="G30" s="540"/>
      <c r="H30" s="480">
        <v>1093.62</v>
      </c>
      <c r="I30" s="579">
        <v>2510.9084577761237</v>
      </c>
    </row>
    <row r="31" spans="1:9" ht="19.5" customHeight="1">
      <c r="A31" s="482" t="s">
        <v>508</v>
      </c>
      <c r="B31" s="487">
        <v>366.76859586559186</v>
      </c>
      <c r="C31" s="488">
        <v>1833.0525491473115</v>
      </c>
      <c r="D31" s="541"/>
      <c r="E31" s="542"/>
      <c r="F31" s="542"/>
      <c r="G31" s="543"/>
      <c r="H31" s="480">
        <v>33.09439981557096</v>
      </c>
      <c r="I31" s="585">
        <v>2232.915544828474</v>
      </c>
    </row>
    <row r="32" spans="1:9" ht="24.75" customHeight="1" thickBot="1">
      <c r="A32" s="544" t="s">
        <v>509</v>
      </c>
      <c r="B32" s="545">
        <v>752.2277916228418</v>
      </c>
      <c r="C32" s="546">
        <v>2864.8818111661853</v>
      </c>
      <c r="D32" s="573"/>
      <c r="E32" s="574"/>
      <c r="F32" s="574"/>
      <c r="G32" s="574"/>
      <c r="H32" s="546">
        <v>1126.714399815571</v>
      </c>
      <c r="I32" s="549">
        <v>4743.824002604598</v>
      </c>
    </row>
    <row r="33" spans="1:9" ht="24.75" customHeight="1">
      <c r="A33" s="550" t="s">
        <v>510</v>
      </c>
      <c r="B33" s="551"/>
      <c r="C33" s="586">
        <v>3049.3420436063598</v>
      </c>
      <c r="D33" s="553"/>
      <c r="E33" s="554"/>
      <c r="F33" s="554"/>
      <c r="G33" s="559"/>
      <c r="H33" s="556">
        <v>3226</v>
      </c>
      <c r="I33" s="467">
        <v>6275.34204360636</v>
      </c>
    </row>
    <row r="34" spans="1:9" ht="24.75" customHeight="1">
      <c r="A34" s="506" t="s">
        <v>377</v>
      </c>
      <c r="B34" s="494">
        <v>11.135788531317784</v>
      </c>
      <c r="C34" s="495">
        <v>789.5759085160427</v>
      </c>
      <c r="D34" s="557"/>
      <c r="E34" s="558"/>
      <c r="F34" s="558"/>
      <c r="G34" s="559"/>
      <c r="H34" s="495">
        <v>93.61022234139011</v>
      </c>
      <c r="I34" s="498">
        <v>894.3219193887505</v>
      </c>
    </row>
    <row r="35" spans="1:9" ht="24.75" customHeight="1">
      <c r="A35" s="506" t="s">
        <v>511</v>
      </c>
      <c r="B35" s="494">
        <v>6897.33</v>
      </c>
      <c r="C35" s="495">
        <v>987</v>
      </c>
      <c r="D35" s="557"/>
      <c r="E35" s="557"/>
      <c r="F35" s="557"/>
      <c r="G35" s="559"/>
      <c r="H35" s="495">
        <v>4230.075790396666</v>
      </c>
      <c r="I35" s="498">
        <v>12114.405790396666</v>
      </c>
    </row>
    <row r="36" spans="1:9" ht="24.75" customHeight="1" thickBot="1">
      <c r="A36" s="544" t="s">
        <v>546</v>
      </c>
      <c r="B36" s="494"/>
      <c r="C36" s="560"/>
      <c r="D36" s="561"/>
      <c r="E36" s="562"/>
      <c r="F36" s="562"/>
      <c r="G36" s="559"/>
      <c r="H36" s="556">
        <v>-3108</v>
      </c>
      <c r="I36" s="549">
        <v>-3108</v>
      </c>
    </row>
    <row r="37" spans="1:9" ht="30" customHeight="1" thickBot="1">
      <c r="A37" s="564" t="s">
        <v>512</v>
      </c>
      <c r="B37" s="520">
        <v>122241.94923005647</v>
      </c>
      <c r="C37" s="521">
        <v>9498.03418920347</v>
      </c>
      <c r="D37" s="565"/>
      <c r="E37" s="566"/>
      <c r="F37" s="566"/>
      <c r="G37" s="575"/>
      <c r="H37" s="521">
        <v>33480.232047471116</v>
      </c>
      <c r="I37" s="524">
        <v>165220.21546673105</v>
      </c>
    </row>
    <row r="38" spans="1:9" ht="15" customHeight="1">
      <c r="A38" s="567" t="s">
        <v>527</v>
      </c>
      <c r="B38" s="568"/>
      <c r="C38" s="568"/>
      <c r="D38" s="569"/>
      <c r="E38" s="569"/>
      <c r="F38" s="569"/>
      <c r="G38" s="569"/>
      <c r="H38" s="568"/>
      <c r="I38" s="568"/>
    </row>
    <row r="39" spans="1:9" ht="15" customHeight="1">
      <c r="A39" s="567" t="s">
        <v>528</v>
      </c>
      <c r="B39" s="568"/>
      <c r="C39" s="568"/>
      <c r="D39" s="569"/>
      <c r="E39" s="569"/>
      <c r="F39" s="569"/>
      <c r="G39" s="569"/>
      <c r="H39" s="568"/>
      <c r="I39" s="568"/>
    </row>
    <row r="40" ht="15" customHeight="1">
      <c r="A40" s="463" t="s">
        <v>529</v>
      </c>
    </row>
    <row r="41" spans="1:9" s="504" customFormat="1" ht="11.25">
      <c r="A41" s="570"/>
      <c r="B41" s="570"/>
      <c r="C41" s="570"/>
      <c r="D41" s="570"/>
      <c r="E41" s="570"/>
      <c r="F41" s="570"/>
      <c r="G41" s="570"/>
      <c r="H41" s="570"/>
      <c r="I41" s="570"/>
    </row>
    <row r="42" ht="11.25">
      <c r="H42" s="570"/>
    </row>
    <row r="43" ht="11.25">
      <c r="H43" s="570"/>
    </row>
    <row r="44" ht="11.25">
      <c r="H44" s="570"/>
    </row>
    <row r="45" ht="11.25">
      <c r="H45" s="570"/>
    </row>
    <row r="46" ht="11.25">
      <c r="H46" s="570"/>
    </row>
    <row r="47" ht="11.25">
      <c r="H47" s="570"/>
    </row>
    <row r="48" ht="11.25">
      <c r="H48" s="570"/>
    </row>
    <row r="49" ht="11.25">
      <c r="H49" s="570"/>
    </row>
    <row r="50" ht="11.25">
      <c r="H50" s="570"/>
    </row>
    <row r="51" ht="11.25">
      <c r="H51" s="570"/>
    </row>
    <row r="52" ht="11.25">
      <c r="H52" s="570"/>
    </row>
    <row r="53" ht="11.25">
      <c r="H53" s="570"/>
    </row>
    <row r="54" ht="11.25">
      <c r="H54" s="570"/>
    </row>
    <row r="55" ht="11.25">
      <c r="H55" s="570"/>
    </row>
    <row r="56" ht="11.25">
      <c r="H56" s="570"/>
    </row>
    <row r="57" ht="11.25">
      <c r="H57" s="570"/>
    </row>
    <row r="58" ht="11.25">
      <c r="H58" s="570"/>
    </row>
    <row r="59" ht="11.25">
      <c r="H59" s="570"/>
    </row>
    <row r="60" ht="11.25">
      <c r="H60" s="570"/>
    </row>
    <row r="61" ht="11.25">
      <c r="H61" s="570"/>
    </row>
    <row r="62" ht="11.25">
      <c r="H62" s="570"/>
    </row>
    <row r="63" ht="11.25">
      <c r="H63" s="570"/>
    </row>
    <row r="64" ht="11.25">
      <c r="H64" s="570"/>
    </row>
    <row r="65" ht="11.25">
      <c r="H65" s="570"/>
    </row>
    <row r="66" ht="11.25">
      <c r="H66" s="570"/>
    </row>
    <row r="67" ht="11.25">
      <c r="H67" s="570"/>
    </row>
    <row r="68" ht="11.25">
      <c r="H68" s="570"/>
    </row>
  </sheetData>
  <sheetProtection/>
  <mergeCells count="3">
    <mergeCell ref="B4:C4"/>
    <mergeCell ref="D4:G4"/>
    <mergeCell ref="I4:I5"/>
  </mergeCells>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65.xml><?xml version="1.0" encoding="utf-8"?>
<worksheet xmlns="http://schemas.openxmlformats.org/spreadsheetml/2006/main" xmlns:r="http://schemas.openxmlformats.org/officeDocument/2006/relationships">
  <dimension ref="A1:I69"/>
  <sheetViews>
    <sheetView zoomScalePageLayoutView="0" workbookViewId="0" topLeftCell="A1">
      <selection activeCell="A1" sqref="A1"/>
    </sheetView>
  </sheetViews>
  <sheetFormatPr defaultColWidth="7.8515625" defaultRowHeight="12.75"/>
  <cols>
    <col min="1" max="1" width="29.28125" style="463" customWidth="1"/>
    <col min="2" max="2" width="7.140625" style="463" customWidth="1"/>
    <col min="3" max="3" width="10.8515625" style="463" customWidth="1"/>
    <col min="4" max="4" width="10.57421875" style="463" customWidth="1"/>
    <col min="5" max="5" width="7.140625" style="463" customWidth="1"/>
    <col min="6" max="6" width="8.57421875" style="463" customWidth="1"/>
    <col min="7" max="7" width="7.140625" style="463" customWidth="1"/>
    <col min="8" max="8" width="8.57421875" style="463" customWidth="1"/>
    <col min="9" max="9" width="7.8515625" style="463" customWidth="1"/>
    <col min="10" max="16384" width="7.8515625" style="403" customWidth="1"/>
  </cols>
  <sheetData>
    <row r="1" ht="11.25">
      <c r="A1" s="462" t="s">
        <v>532</v>
      </c>
    </row>
    <row r="3" ht="12" thickBot="1">
      <c r="I3" s="584" t="s">
        <v>166</v>
      </c>
    </row>
    <row r="4" spans="1:9" ht="39.75" customHeight="1">
      <c r="A4" s="587" t="s">
        <v>479</v>
      </c>
      <c r="B4" s="658" t="s">
        <v>480</v>
      </c>
      <c r="C4" s="659"/>
      <c r="D4" s="660" t="s">
        <v>481</v>
      </c>
      <c r="E4" s="661"/>
      <c r="F4" s="661"/>
      <c r="G4" s="661"/>
      <c r="H4" s="588"/>
      <c r="I4" s="654" t="s">
        <v>18</v>
      </c>
    </row>
    <row r="5" spans="1:9" ht="69.75" customHeight="1" thickBot="1">
      <c r="A5" s="589" t="s">
        <v>482</v>
      </c>
      <c r="B5" s="469" t="s">
        <v>483</v>
      </c>
      <c r="C5" s="470" t="s">
        <v>521</v>
      </c>
      <c r="D5" s="471" t="s">
        <v>522</v>
      </c>
      <c r="E5" s="472" t="s">
        <v>523</v>
      </c>
      <c r="F5" s="472" t="s">
        <v>524</v>
      </c>
      <c r="G5" s="473" t="s">
        <v>488</v>
      </c>
      <c r="H5" s="470" t="s">
        <v>525</v>
      </c>
      <c r="I5" s="655"/>
    </row>
    <row r="6" spans="1:9" ht="19.5" customHeight="1">
      <c r="A6" s="475" t="s">
        <v>490</v>
      </c>
      <c r="B6" s="476">
        <v>45114.38255079111</v>
      </c>
      <c r="C6" s="477">
        <v>650.9276825834427</v>
      </c>
      <c r="D6" s="478">
        <v>743.2589863520573</v>
      </c>
      <c r="E6" s="479">
        <v>311.82415718809125</v>
      </c>
      <c r="F6" s="479">
        <v>296.43644986486976</v>
      </c>
      <c r="G6" s="479">
        <v>733.6738763937537</v>
      </c>
      <c r="H6" s="480">
        <v>2085.1934697987717</v>
      </c>
      <c r="I6" s="579">
        <v>47850.50370317333</v>
      </c>
    </row>
    <row r="7" spans="1:9" ht="19.5" customHeight="1">
      <c r="A7" s="482" t="s">
        <v>491</v>
      </c>
      <c r="B7" s="483">
        <v>11578.443658947353</v>
      </c>
      <c r="C7" s="480">
        <v>92.59571752159358</v>
      </c>
      <c r="D7" s="478">
        <v>708.7497031077799</v>
      </c>
      <c r="E7" s="479">
        <v>246.5110588749659</v>
      </c>
      <c r="F7" s="479">
        <v>272.65447500000005</v>
      </c>
      <c r="G7" s="479">
        <v>752.260887484812</v>
      </c>
      <c r="H7" s="480">
        <v>1980.1761244675577</v>
      </c>
      <c r="I7" s="580">
        <v>13651.215500936505</v>
      </c>
    </row>
    <row r="8" spans="1:9" ht="3" customHeight="1" hidden="1">
      <c r="A8" s="482"/>
      <c r="B8" s="483"/>
      <c r="C8" s="480"/>
      <c r="D8" s="485"/>
      <c r="E8" s="486"/>
      <c r="F8" s="486"/>
      <c r="G8" s="479"/>
      <c r="H8" s="480">
        <v>0</v>
      </c>
      <c r="I8" s="484"/>
    </row>
    <row r="9" spans="1:9" ht="3" customHeight="1" hidden="1">
      <c r="A9" s="482"/>
      <c r="B9" s="483"/>
      <c r="C9" s="480"/>
      <c r="D9" s="485"/>
      <c r="E9" s="486"/>
      <c r="F9" s="486"/>
      <c r="G9" s="479"/>
      <c r="H9" s="480">
        <v>0</v>
      </c>
      <c r="I9" s="484"/>
    </row>
    <row r="10" spans="1:9" ht="3" customHeight="1" hidden="1">
      <c r="A10" s="482"/>
      <c r="B10" s="487"/>
      <c r="C10" s="488"/>
      <c r="D10" s="489"/>
      <c r="E10" s="490"/>
      <c r="F10" s="490"/>
      <c r="G10" s="491"/>
      <c r="H10" s="480">
        <v>0</v>
      </c>
      <c r="I10" s="492"/>
    </row>
    <row r="11" spans="1:9" ht="24.75" customHeight="1">
      <c r="A11" s="493" t="s">
        <v>492</v>
      </c>
      <c r="B11" s="494">
        <v>56692.826209738465</v>
      </c>
      <c r="C11" s="495">
        <v>743.5234001050362</v>
      </c>
      <c r="D11" s="496">
        <v>1452.0086894598371</v>
      </c>
      <c r="E11" s="497">
        <v>558.3352160630571</v>
      </c>
      <c r="F11" s="497">
        <v>569.0909248648697</v>
      </c>
      <c r="G11" s="497">
        <v>1485.9347638785657</v>
      </c>
      <c r="H11" s="495">
        <v>4065.36959426633</v>
      </c>
      <c r="I11" s="498">
        <v>61501.71920410983</v>
      </c>
    </row>
    <row r="12" spans="1:9" ht="19.5" customHeight="1">
      <c r="A12" s="482" t="s">
        <v>493</v>
      </c>
      <c r="B12" s="499">
        <v>13028.24971748387</v>
      </c>
      <c r="C12" s="500">
        <v>288.07806113407935</v>
      </c>
      <c r="D12" s="478">
        <v>1876.4740916072162</v>
      </c>
      <c r="E12" s="502">
        <v>798.091367404643</v>
      </c>
      <c r="F12" s="502">
        <v>684.4617084684637</v>
      </c>
      <c r="G12" s="479">
        <v>1323.4245038072477</v>
      </c>
      <c r="H12" s="480">
        <v>4682.45167128757</v>
      </c>
      <c r="I12" s="580">
        <v>17998.77944990552</v>
      </c>
    </row>
    <row r="13" spans="1:9" ht="19.5" customHeight="1">
      <c r="A13" s="482" t="s">
        <v>494</v>
      </c>
      <c r="B13" s="503">
        <v>6608.347452401429</v>
      </c>
      <c r="C13" s="480">
        <v>71.82450069091107</v>
      </c>
      <c r="D13" s="478">
        <v>526.7026984711766</v>
      </c>
      <c r="E13" s="486">
        <v>191.9751503448282</v>
      </c>
      <c r="F13" s="486">
        <v>88.0457</v>
      </c>
      <c r="G13" s="479">
        <v>644.2694406026467</v>
      </c>
      <c r="H13" s="480">
        <v>1450.9929894186516</v>
      </c>
      <c r="I13" s="580">
        <v>8131.164942510991</v>
      </c>
    </row>
    <row r="14" spans="1:9" ht="19.5" customHeight="1">
      <c r="A14" s="482" t="s">
        <v>495</v>
      </c>
      <c r="B14" s="503">
        <v>2963.1334295960864</v>
      </c>
      <c r="C14" s="480">
        <v>188.41254740496146</v>
      </c>
      <c r="D14" s="478">
        <v>1603.9641840931693</v>
      </c>
      <c r="E14" s="486">
        <v>748.0408349686168</v>
      </c>
      <c r="F14" s="486">
        <v>692.165</v>
      </c>
      <c r="G14" s="479">
        <v>2044.4051832524274</v>
      </c>
      <c r="H14" s="480">
        <v>5088.575202314213</v>
      </c>
      <c r="I14" s="580">
        <v>8240.121179315262</v>
      </c>
    </row>
    <row r="15" spans="1:9" s="504" customFormat="1" ht="3.75" customHeight="1">
      <c r="A15" s="482"/>
      <c r="B15" s="503"/>
      <c r="C15" s="480"/>
      <c r="D15" s="478"/>
      <c r="E15" s="486"/>
      <c r="F15" s="486"/>
      <c r="G15" s="479"/>
      <c r="H15" s="480"/>
      <c r="I15" s="484"/>
    </row>
    <row r="16" spans="1:9" ht="19.5" customHeight="1">
      <c r="A16" s="482" t="s">
        <v>496</v>
      </c>
      <c r="B16" s="503">
        <v>2731.513391456247</v>
      </c>
      <c r="C16" s="480">
        <v>64.08463470740286</v>
      </c>
      <c r="D16" s="478">
        <v>439.71555580500547</v>
      </c>
      <c r="E16" s="486">
        <v>206.04190161507486</v>
      </c>
      <c r="F16" s="486">
        <v>119.439</v>
      </c>
      <c r="G16" s="479">
        <v>32.25776034518867</v>
      </c>
      <c r="H16" s="480">
        <v>797.4542177652689</v>
      </c>
      <c r="I16" s="580">
        <v>3593.052243928919</v>
      </c>
    </row>
    <row r="17" spans="1:9" ht="9.75" customHeight="1" hidden="1">
      <c r="A17" s="482"/>
      <c r="B17" s="505"/>
      <c r="C17" s="488"/>
      <c r="D17" s="489"/>
      <c r="E17" s="490"/>
      <c r="F17" s="490"/>
      <c r="G17" s="491"/>
      <c r="H17" s="480">
        <v>0</v>
      </c>
      <c r="I17" s="492"/>
    </row>
    <row r="18" spans="1:9" ht="24.75" customHeight="1">
      <c r="A18" s="506" t="s">
        <v>497</v>
      </c>
      <c r="B18" s="494">
        <v>25331.243990937633</v>
      </c>
      <c r="C18" s="495">
        <v>612.3997439373547</v>
      </c>
      <c r="D18" s="496">
        <v>4446.856529976568</v>
      </c>
      <c r="E18" s="497">
        <v>1944.1492543331628</v>
      </c>
      <c r="F18" s="497">
        <v>1584.1114084684639</v>
      </c>
      <c r="G18" s="497">
        <v>4044.3568880075104</v>
      </c>
      <c r="H18" s="495">
        <v>12019.474080785705</v>
      </c>
      <c r="I18" s="498">
        <v>37963.11781566069</v>
      </c>
    </row>
    <row r="19" spans="1:9" ht="19.5" customHeight="1">
      <c r="A19" s="507" t="s">
        <v>498</v>
      </c>
      <c r="B19" s="508">
        <v>2318.9311953483966</v>
      </c>
      <c r="C19" s="509">
        <v>15.906296606327931</v>
      </c>
      <c r="D19" s="478">
        <v>49.91971937721828</v>
      </c>
      <c r="E19" s="511">
        <v>12.546757455676548</v>
      </c>
      <c r="F19" s="511">
        <v>6.222666666666667</v>
      </c>
      <c r="G19" s="479">
        <v>39.952562973079694</v>
      </c>
      <c r="H19" s="480">
        <v>108.64170647264119</v>
      </c>
      <c r="I19" s="580">
        <v>2443.4791984273656</v>
      </c>
    </row>
    <row r="20" spans="1:9" ht="24.75" customHeight="1">
      <c r="A20" s="512" t="s">
        <v>499</v>
      </c>
      <c r="B20" s="494">
        <v>84343.0013960245</v>
      </c>
      <c r="C20" s="495">
        <v>1371.829440648719</v>
      </c>
      <c r="D20" s="496">
        <v>5948.784938813623</v>
      </c>
      <c r="E20" s="497">
        <v>2515.0312278518963</v>
      </c>
      <c r="F20" s="497">
        <v>2159.425</v>
      </c>
      <c r="G20" s="497">
        <v>5570.244214859156</v>
      </c>
      <c r="H20" s="495">
        <v>16193.485381524677</v>
      </c>
      <c r="I20" s="498">
        <v>101908.31621819788</v>
      </c>
    </row>
    <row r="21" spans="1:9" ht="19.5" customHeight="1">
      <c r="A21" s="513" t="s">
        <v>500</v>
      </c>
      <c r="B21" s="499">
        <v>19189.887449741236</v>
      </c>
      <c r="C21" s="500">
        <v>465.76839019034855</v>
      </c>
      <c r="D21" s="478">
        <v>3217.2741795463553</v>
      </c>
      <c r="E21" s="502">
        <v>1001.5689896188252</v>
      </c>
      <c r="F21" s="502">
        <v>798.368</v>
      </c>
      <c r="G21" s="479">
        <v>3882.429388292974</v>
      </c>
      <c r="H21" s="479">
        <v>8899.640557458155</v>
      </c>
      <c r="I21" s="580">
        <v>28555.29639738974</v>
      </c>
    </row>
    <row r="22" spans="1:9" ht="19.5" customHeight="1">
      <c r="A22" s="515" t="s">
        <v>526</v>
      </c>
      <c r="B22" s="503">
        <v>2952.039840170469</v>
      </c>
      <c r="C22" s="480">
        <v>63.77113814825056</v>
      </c>
      <c r="D22" s="478">
        <v>1225.9909660466421</v>
      </c>
      <c r="E22" s="486">
        <v>463.3997825292786</v>
      </c>
      <c r="F22" s="486">
        <v>612.279</v>
      </c>
      <c r="G22" s="479">
        <v>2102.2203359818495</v>
      </c>
      <c r="H22" s="479">
        <v>4403.89008455777</v>
      </c>
      <c r="I22" s="580">
        <v>7419.70106287649</v>
      </c>
    </row>
    <row r="23" spans="1:9" ht="7.5" customHeight="1" hidden="1">
      <c r="A23" s="515"/>
      <c r="B23" s="487"/>
      <c r="C23" s="488"/>
      <c r="D23" s="489"/>
      <c r="E23" s="490"/>
      <c r="F23" s="490"/>
      <c r="G23" s="491"/>
      <c r="H23" s="491">
        <v>0</v>
      </c>
      <c r="I23" s="492"/>
    </row>
    <row r="24" spans="1:9" ht="24.75" customHeight="1" thickBot="1">
      <c r="A24" s="516" t="s">
        <v>502</v>
      </c>
      <c r="B24" s="494">
        <v>22141.927289911706</v>
      </c>
      <c r="C24" s="495">
        <v>529.5395283385991</v>
      </c>
      <c r="D24" s="517">
        <v>4443.265145592997</v>
      </c>
      <c r="E24" s="518">
        <v>1464.9687721481037</v>
      </c>
      <c r="F24" s="518">
        <v>1410.647</v>
      </c>
      <c r="G24" s="497">
        <v>5984.649724274824</v>
      </c>
      <c r="H24" s="497">
        <v>13303.530642015925</v>
      </c>
      <c r="I24" s="498">
        <v>35974.997460266226</v>
      </c>
    </row>
    <row r="25" spans="1:9" ht="30" customHeight="1" thickBot="1">
      <c r="A25" s="519" t="s">
        <v>503</v>
      </c>
      <c r="B25" s="520">
        <v>106484.9286859362</v>
      </c>
      <c r="C25" s="521">
        <v>1901.368968987318</v>
      </c>
      <c r="D25" s="522">
        <v>10392.05008440662</v>
      </c>
      <c r="E25" s="523">
        <v>3980</v>
      </c>
      <c r="F25" s="523">
        <v>3570.072</v>
      </c>
      <c r="G25" s="523">
        <v>11554.89393913398</v>
      </c>
      <c r="H25" s="521">
        <v>29497.0160235406</v>
      </c>
      <c r="I25" s="524">
        <v>137883.3136784641</v>
      </c>
    </row>
    <row r="26" spans="1:9" ht="19.5" customHeight="1">
      <c r="A26" s="525" t="s">
        <v>504</v>
      </c>
      <c r="B26" s="476">
        <v>3732.79472075</v>
      </c>
      <c r="C26" s="526"/>
      <c r="D26" s="527"/>
      <c r="E26" s="528"/>
      <c r="F26" s="528"/>
      <c r="G26" s="529"/>
      <c r="H26" s="480">
        <v>0</v>
      </c>
      <c r="I26" s="579">
        <v>3732.79472075</v>
      </c>
    </row>
    <row r="27" spans="1:9" ht="19.5" customHeight="1">
      <c r="A27" s="525" t="s">
        <v>505</v>
      </c>
      <c r="B27" s="483">
        <v>10416.318177444622</v>
      </c>
      <c r="C27" s="480"/>
      <c r="D27" s="485"/>
      <c r="E27" s="486"/>
      <c r="F27" s="486"/>
      <c r="G27" s="479"/>
      <c r="H27" s="480">
        <v>0</v>
      </c>
      <c r="I27" s="580">
        <v>10416.318177444622</v>
      </c>
    </row>
    <row r="28" spans="1:9" ht="19.5" customHeight="1" thickBot="1">
      <c r="A28" s="482" t="s">
        <v>506</v>
      </c>
      <c r="B28" s="530">
        <v>1783.260086714054</v>
      </c>
      <c r="C28" s="531"/>
      <c r="D28" s="532"/>
      <c r="E28" s="533"/>
      <c r="F28" s="533"/>
      <c r="G28" s="534"/>
      <c r="H28" s="480">
        <v>0</v>
      </c>
      <c r="I28" s="582">
        <v>1783.260086714054</v>
      </c>
    </row>
    <row r="29" spans="1:9" ht="30" customHeight="1" thickBot="1">
      <c r="A29" s="519" t="s">
        <v>55</v>
      </c>
      <c r="B29" s="520">
        <v>122417.30167084488</v>
      </c>
      <c r="C29" s="521">
        <v>1901.368968987318</v>
      </c>
      <c r="D29" s="536">
        <v>10392.05008440662</v>
      </c>
      <c r="E29" s="537">
        <v>3980</v>
      </c>
      <c r="F29" s="537">
        <v>3570.072</v>
      </c>
      <c r="G29" s="523">
        <v>11554.89393913398</v>
      </c>
      <c r="H29" s="521">
        <v>29497.0160235406</v>
      </c>
      <c r="I29" s="524">
        <v>153815.6866633728</v>
      </c>
    </row>
    <row r="30" spans="1:9" ht="19.5" customHeight="1">
      <c r="A30" s="482" t="s">
        <v>507</v>
      </c>
      <c r="B30" s="476">
        <v>378.7396192561806</v>
      </c>
      <c r="C30" s="477">
        <v>1141.8143548145672</v>
      </c>
      <c r="D30" s="538"/>
      <c r="E30" s="539"/>
      <c r="F30" s="539"/>
      <c r="G30" s="540"/>
      <c r="H30" s="480">
        <v>1139.2194159099997</v>
      </c>
      <c r="I30" s="579">
        <v>2659.773389980747</v>
      </c>
    </row>
    <row r="31" spans="1:9" ht="19.5" customHeight="1">
      <c r="A31" s="482" t="s">
        <v>508</v>
      </c>
      <c r="B31" s="487">
        <v>431.07044145</v>
      </c>
      <c r="C31" s="488">
        <v>1896.5260745222095</v>
      </c>
      <c r="D31" s="541"/>
      <c r="E31" s="542"/>
      <c r="F31" s="542"/>
      <c r="G31" s="543"/>
      <c r="H31" s="480">
        <v>33.9</v>
      </c>
      <c r="I31" s="585">
        <v>2361.3744385999435</v>
      </c>
    </row>
    <row r="32" spans="1:9" ht="24.75" customHeight="1" thickBot="1">
      <c r="A32" s="544" t="s">
        <v>509</v>
      </c>
      <c r="B32" s="545">
        <v>809.8100607061806</v>
      </c>
      <c r="C32" s="546">
        <v>3038.3404293367767</v>
      </c>
      <c r="D32" s="573"/>
      <c r="E32" s="574"/>
      <c r="F32" s="574"/>
      <c r="G32" s="574"/>
      <c r="H32" s="546">
        <v>1173.1194159099998</v>
      </c>
      <c r="I32" s="549">
        <v>5021.147828580691</v>
      </c>
    </row>
    <row r="33" spans="1:9" ht="24.75" customHeight="1">
      <c r="A33" s="550" t="s">
        <v>510</v>
      </c>
      <c r="B33" s="551"/>
      <c r="C33" s="586">
        <v>3057.3</v>
      </c>
      <c r="D33" s="553"/>
      <c r="E33" s="554"/>
      <c r="F33" s="554"/>
      <c r="G33" s="559"/>
      <c r="H33" s="556">
        <v>3417.7</v>
      </c>
      <c r="I33" s="467">
        <v>6475</v>
      </c>
    </row>
    <row r="34" spans="1:9" ht="24.75" customHeight="1">
      <c r="A34" s="506" t="s">
        <v>377</v>
      </c>
      <c r="B34" s="494">
        <v>11.589249668716732</v>
      </c>
      <c r="C34" s="495">
        <v>821.7282781961558</v>
      </c>
      <c r="D34" s="557"/>
      <c r="E34" s="558"/>
      <c r="F34" s="558"/>
      <c r="G34" s="559"/>
      <c r="H34" s="495">
        <v>97.42213002765004</v>
      </c>
      <c r="I34" s="498">
        <v>930.7396578925226</v>
      </c>
    </row>
    <row r="35" spans="1:9" ht="24.75" customHeight="1">
      <c r="A35" s="506" t="s">
        <v>511</v>
      </c>
      <c r="B35" s="494">
        <v>7200.27</v>
      </c>
      <c r="C35" s="495">
        <v>1002</v>
      </c>
      <c r="D35" s="557"/>
      <c r="E35" s="557"/>
      <c r="F35" s="557"/>
      <c r="G35" s="559"/>
      <c r="H35" s="495">
        <v>4419.969722649174</v>
      </c>
      <c r="I35" s="498">
        <v>12622.239722649176</v>
      </c>
    </row>
    <row r="36" spans="1:9" ht="24.75" customHeight="1" thickBot="1">
      <c r="A36" s="544" t="s">
        <v>546</v>
      </c>
      <c r="B36" s="494"/>
      <c r="C36" s="560"/>
      <c r="D36" s="561"/>
      <c r="E36" s="562"/>
      <c r="F36" s="562"/>
      <c r="G36" s="559"/>
      <c r="H36" s="563">
        <v>-3301</v>
      </c>
      <c r="I36" s="549">
        <v>-3301</v>
      </c>
    </row>
    <row r="37" spans="1:9" ht="30" customHeight="1" thickBot="1">
      <c r="A37" s="564" t="s">
        <v>512</v>
      </c>
      <c r="B37" s="520">
        <v>130438.97098121978</v>
      </c>
      <c r="C37" s="521">
        <v>9820.73767652025</v>
      </c>
      <c r="D37" s="565"/>
      <c r="E37" s="566"/>
      <c r="F37" s="566"/>
      <c r="G37" s="566"/>
      <c r="H37" s="522">
        <v>35304.22729212743</v>
      </c>
      <c r="I37" s="524">
        <v>175563.8138724952</v>
      </c>
    </row>
    <row r="38" spans="1:9" ht="15" customHeight="1">
      <c r="A38" s="567" t="s">
        <v>527</v>
      </c>
      <c r="B38" s="568"/>
      <c r="C38" s="568"/>
      <c r="D38" s="569"/>
      <c r="E38" s="569"/>
      <c r="F38" s="569"/>
      <c r="G38" s="569"/>
      <c r="H38" s="568"/>
      <c r="I38" s="568"/>
    </row>
    <row r="39" spans="1:9" ht="15" customHeight="1">
      <c r="A39" s="567" t="s">
        <v>528</v>
      </c>
      <c r="B39" s="568"/>
      <c r="C39" s="568"/>
      <c r="D39" s="569"/>
      <c r="E39" s="569"/>
      <c r="F39" s="569"/>
      <c r="G39" s="569"/>
      <c r="H39" s="568"/>
      <c r="I39" s="568"/>
    </row>
    <row r="40" ht="15" customHeight="1">
      <c r="A40" s="463" t="s">
        <v>529</v>
      </c>
    </row>
    <row r="41" spans="1:9" s="504" customFormat="1" ht="11.25">
      <c r="A41" s="570"/>
      <c r="B41" s="570"/>
      <c r="C41" s="570"/>
      <c r="D41" s="570"/>
      <c r="E41" s="570"/>
      <c r="F41" s="570"/>
      <c r="G41" s="570"/>
      <c r="H41" s="570"/>
      <c r="I41" s="570"/>
    </row>
    <row r="42" spans="1:9" s="504" customFormat="1" ht="11.25">
      <c r="A42" s="570"/>
      <c r="B42" s="570"/>
      <c r="C42" s="570"/>
      <c r="D42" s="570"/>
      <c r="E42" s="570"/>
      <c r="F42" s="570"/>
      <c r="G42" s="570"/>
      <c r="H42" s="570"/>
      <c r="I42" s="570"/>
    </row>
    <row r="43" spans="1:9" s="504" customFormat="1" ht="11.25">
      <c r="A43" s="570"/>
      <c r="B43" s="570"/>
      <c r="C43" s="570"/>
      <c r="D43" s="570"/>
      <c r="E43" s="570"/>
      <c r="F43" s="570"/>
      <c r="G43" s="570"/>
      <c r="H43" s="570"/>
      <c r="I43" s="570"/>
    </row>
    <row r="44" spans="1:9" s="504" customFormat="1" ht="11.25">
      <c r="A44" s="570"/>
      <c r="B44" s="570"/>
      <c r="C44" s="570"/>
      <c r="D44" s="570"/>
      <c r="E44" s="570"/>
      <c r="F44" s="570"/>
      <c r="G44" s="570"/>
      <c r="H44" s="570"/>
      <c r="I44" s="570"/>
    </row>
    <row r="45" spans="1:9" s="504" customFormat="1" ht="11.25">
      <c r="A45" s="570"/>
      <c r="B45" s="570"/>
      <c r="C45" s="570"/>
      <c r="D45" s="570"/>
      <c r="E45" s="570"/>
      <c r="F45" s="570"/>
      <c r="G45" s="570"/>
      <c r="H45" s="570"/>
      <c r="I45" s="570"/>
    </row>
    <row r="46" spans="1:9" s="504" customFormat="1" ht="11.25">
      <c r="A46" s="570"/>
      <c r="B46" s="570"/>
      <c r="C46" s="570"/>
      <c r="D46" s="570"/>
      <c r="E46" s="570"/>
      <c r="F46" s="570"/>
      <c r="G46" s="570"/>
      <c r="H46" s="570"/>
      <c r="I46" s="570"/>
    </row>
    <row r="47" spans="1:9" s="504" customFormat="1" ht="11.25">
      <c r="A47" s="570"/>
      <c r="B47" s="570"/>
      <c r="C47" s="570"/>
      <c r="D47" s="570"/>
      <c r="E47" s="570"/>
      <c r="F47" s="570"/>
      <c r="G47" s="570"/>
      <c r="H47" s="570"/>
      <c r="I47" s="570"/>
    </row>
    <row r="48" spans="1:9" s="504" customFormat="1" ht="11.25">
      <c r="A48" s="570"/>
      <c r="B48" s="570"/>
      <c r="C48" s="570"/>
      <c r="D48" s="570"/>
      <c r="E48" s="570"/>
      <c r="F48" s="570"/>
      <c r="G48" s="570"/>
      <c r="H48" s="570"/>
      <c r="I48" s="570"/>
    </row>
    <row r="49" spans="1:9" s="504" customFormat="1" ht="11.25">
      <c r="A49" s="570"/>
      <c r="B49" s="570"/>
      <c r="C49" s="570"/>
      <c r="D49" s="570"/>
      <c r="E49" s="570"/>
      <c r="F49" s="570"/>
      <c r="G49" s="570"/>
      <c r="H49" s="570"/>
      <c r="I49" s="570"/>
    </row>
    <row r="50" spans="1:9" s="504" customFormat="1" ht="11.25">
      <c r="A50" s="570"/>
      <c r="B50" s="570"/>
      <c r="C50" s="570"/>
      <c r="D50" s="570"/>
      <c r="E50" s="570"/>
      <c r="F50" s="570"/>
      <c r="G50" s="570"/>
      <c r="H50" s="570"/>
      <c r="I50" s="570"/>
    </row>
    <row r="51" spans="1:9" s="504" customFormat="1" ht="11.25">
      <c r="A51" s="570"/>
      <c r="B51" s="570"/>
      <c r="C51" s="570"/>
      <c r="D51" s="570"/>
      <c r="E51" s="570"/>
      <c r="F51" s="570"/>
      <c r="G51" s="570"/>
      <c r="H51" s="570"/>
      <c r="I51" s="570"/>
    </row>
    <row r="52" spans="1:9" s="504" customFormat="1" ht="11.25">
      <c r="A52" s="570"/>
      <c r="B52" s="570"/>
      <c r="C52" s="570"/>
      <c r="D52" s="570"/>
      <c r="E52" s="570"/>
      <c r="F52" s="570"/>
      <c r="G52" s="570"/>
      <c r="H52" s="570"/>
      <c r="I52" s="570"/>
    </row>
    <row r="53" spans="1:9" s="504" customFormat="1" ht="11.25">
      <c r="A53" s="570"/>
      <c r="B53" s="570"/>
      <c r="C53" s="570"/>
      <c r="D53" s="570"/>
      <c r="E53" s="570"/>
      <c r="F53" s="570"/>
      <c r="G53" s="570"/>
      <c r="H53" s="570"/>
      <c r="I53" s="570"/>
    </row>
    <row r="54" spans="1:9" s="504" customFormat="1" ht="11.25">
      <c r="A54" s="570"/>
      <c r="B54" s="570"/>
      <c r="C54" s="570"/>
      <c r="D54" s="570"/>
      <c r="E54" s="570"/>
      <c r="F54" s="570"/>
      <c r="G54" s="570"/>
      <c r="H54" s="570"/>
      <c r="I54" s="570"/>
    </row>
    <row r="55" spans="1:9" s="504" customFormat="1" ht="11.25">
      <c r="A55" s="570"/>
      <c r="B55" s="570"/>
      <c r="C55" s="570"/>
      <c r="D55" s="570"/>
      <c r="E55" s="570"/>
      <c r="F55" s="570"/>
      <c r="G55" s="570"/>
      <c r="H55" s="570"/>
      <c r="I55" s="570"/>
    </row>
    <row r="56" spans="1:9" s="504" customFormat="1" ht="11.25">
      <c r="A56" s="570"/>
      <c r="B56" s="570"/>
      <c r="C56" s="570"/>
      <c r="D56" s="570"/>
      <c r="E56" s="570"/>
      <c r="F56" s="570"/>
      <c r="G56" s="570"/>
      <c r="H56" s="570"/>
      <c r="I56" s="570"/>
    </row>
    <row r="57" spans="1:9" s="504" customFormat="1" ht="11.25">
      <c r="A57" s="570"/>
      <c r="B57" s="570"/>
      <c r="C57" s="570"/>
      <c r="D57" s="570"/>
      <c r="E57" s="570"/>
      <c r="F57" s="570"/>
      <c r="G57" s="570"/>
      <c r="H57" s="570"/>
      <c r="I57" s="570"/>
    </row>
    <row r="58" spans="1:9" s="504" customFormat="1" ht="11.25">
      <c r="A58" s="570"/>
      <c r="B58" s="570"/>
      <c r="C58" s="570"/>
      <c r="D58" s="570"/>
      <c r="E58" s="570"/>
      <c r="F58" s="570"/>
      <c r="G58" s="570"/>
      <c r="H58" s="570"/>
      <c r="I58" s="570"/>
    </row>
    <row r="59" spans="1:9" s="504" customFormat="1" ht="11.25">
      <c r="A59" s="570"/>
      <c r="B59" s="570"/>
      <c r="C59" s="570"/>
      <c r="D59" s="570"/>
      <c r="E59" s="570"/>
      <c r="F59" s="570"/>
      <c r="G59" s="570"/>
      <c r="H59" s="570"/>
      <c r="I59" s="570"/>
    </row>
    <row r="60" spans="1:9" s="504" customFormat="1" ht="11.25">
      <c r="A60" s="570"/>
      <c r="B60" s="570"/>
      <c r="C60" s="570"/>
      <c r="D60" s="570"/>
      <c r="E60" s="570"/>
      <c r="F60" s="570"/>
      <c r="G60" s="570"/>
      <c r="H60" s="570"/>
      <c r="I60" s="570"/>
    </row>
    <row r="61" spans="1:9" s="504" customFormat="1" ht="11.25">
      <c r="A61" s="570"/>
      <c r="B61" s="570"/>
      <c r="C61" s="570"/>
      <c r="D61" s="570"/>
      <c r="E61" s="570"/>
      <c r="F61" s="570"/>
      <c r="G61" s="570"/>
      <c r="H61" s="570"/>
      <c r="I61" s="570"/>
    </row>
    <row r="62" spans="1:9" s="504" customFormat="1" ht="11.25">
      <c r="A62" s="570"/>
      <c r="B62" s="570"/>
      <c r="C62" s="570"/>
      <c r="D62" s="570"/>
      <c r="E62" s="570"/>
      <c r="F62" s="570"/>
      <c r="G62" s="570"/>
      <c r="H62" s="570"/>
      <c r="I62" s="570"/>
    </row>
    <row r="63" spans="1:9" s="504" customFormat="1" ht="11.25">
      <c r="A63" s="570"/>
      <c r="B63" s="570"/>
      <c r="C63" s="570"/>
      <c r="D63" s="570"/>
      <c r="E63" s="570"/>
      <c r="F63" s="570"/>
      <c r="G63" s="570"/>
      <c r="H63" s="570"/>
      <c r="I63" s="570"/>
    </row>
    <row r="64" spans="1:9" s="504" customFormat="1" ht="11.25">
      <c r="A64" s="570"/>
      <c r="B64" s="570"/>
      <c r="C64" s="570"/>
      <c r="D64" s="570"/>
      <c r="E64" s="570"/>
      <c r="F64" s="570"/>
      <c r="G64" s="570"/>
      <c r="H64" s="570"/>
      <c r="I64" s="570"/>
    </row>
    <row r="65" spans="1:9" s="504" customFormat="1" ht="11.25">
      <c r="A65" s="570"/>
      <c r="B65" s="570"/>
      <c r="C65" s="570"/>
      <c r="D65" s="570"/>
      <c r="E65" s="570"/>
      <c r="F65" s="570"/>
      <c r="G65" s="570"/>
      <c r="H65" s="570"/>
      <c r="I65" s="570"/>
    </row>
    <row r="66" spans="1:9" s="504" customFormat="1" ht="11.25">
      <c r="A66" s="570"/>
      <c r="B66" s="570"/>
      <c r="C66" s="570"/>
      <c r="D66" s="570"/>
      <c r="E66" s="570"/>
      <c r="F66" s="570"/>
      <c r="G66" s="570"/>
      <c r="H66" s="570"/>
      <c r="I66" s="570"/>
    </row>
    <row r="67" spans="1:9" s="504" customFormat="1" ht="11.25">
      <c r="A67" s="570"/>
      <c r="B67" s="570"/>
      <c r="C67" s="570"/>
      <c r="D67" s="570"/>
      <c r="E67" s="570"/>
      <c r="F67" s="570"/>
      <c r="G67" s="570"/>
      <c r="H67" s="570"/>
      <c r="I67" s="570"/>
    </row>
    <row r="68" spans="1:9" s="504" customFormat="1" ht="11.25">
      <c r="A68" s="570"/>
      <c r="B68" s="570"/>
      <c r="C68" s="570"/>
      <c r="D68" s="570"/>
      <c r="E68" s="570"/>
      <c r="F68" s="570"/>
      <c r="G68" s="570"/>
      <c r="H68" s="570"/>
      <c r="I68" s="570"/>
    </row>
    <row r="69" spans="1:9" s="504" customFormat="1" ht="11.25">
      <c r="A69" s="570"/>
      <c r="B69" s="570"/>
      <c r="C69" s="570"/>
      <c r="D69" s="570"/>
      <c r="E69" s="570"/>
      <c r="F69" s="570"/>
      <c r="G69" s="570"/>
      <c r="H69" s="463"/>
      <c r="I69" s="570"/>
    </row>
  </sheetData>
  <sheetProtection/>
  <mergeCells count="3">
    <mergeCell ref="B4:C4"/>
    <mergeCell ref="D4:G4"/>
    <mergeCell ref="I4:I5"/>
  </mergeCells>
  <printOptions/>
  <pageMargins left="0.787401575" right="0.787401575" top="0.984251969" bottom="0.984251969" header="0.4921259845" footer="0.4921259845"/>
  <pageSetup horizontalDpi="600" verticalDpi="600" orientation="portrait" paperSize="9" r:id="rId1"/>
</worksheet>
</file>

<file path=xl/worksheets/sheet66.xml><?xml version="1.0" encoding="utf-8"?>
<worksheet xmlns="http://schemas.openxmlformats.org/spreadsheetml/2006/main" xmlns:r="http://schemas.openxmlformats.org/officeDocument/2006/relationships">
  <dimension ref="A1:N68"/>
  <sheetViews>
    <sheetView showGridLines="0" zoomScalePageLayoutView="0" workbookViewId="0" topLeftCell="A1">
      <selection activeCell="A1" sqref="A1"/>
    </sheetView>
  </sheetViews>
  <sheetFormatPr defaultColWidth="7.8515625" defaultRowHeight="12.75"/>
  <cols>
    <col min="1" max="1" width="29.28125" style="463" customWidth="1"/>
    <col min="2" max="2" width="7.00390625" style="463" customWidth="1"/>
    <col min="3" max="3" width="11.00390625" style="463" customWidth="1"/>
    <col min="4" max="4" width="9.7109375" style="463" customWidth="1"/>
    <col min="5" max="5" width="8.421875" style="463" customWidth="1"/>
    <col min="6" max="6" width="8.57421875" style="463" customWidth="1"/>
    <col min="7" max="7" width="8.421875" style="463" customWidth="1"/>
    <col min="8" max="8" width="10.57421875" style="463" customWidth="1"/>
    <col min="9" max="9" width="8.421875" style="463" customWidth="1"/>
    <col min="10" max="14" width="5.7109375" style="567" customWidth="1"/>
    <col min="15" max="16384" width="7.8515625" style="403" customWidth="1"/>
  </cols>
  <sheetData>
    <row r="1" ht="11.25">
      <c r="A1" s="462" t="s">
        <v>533</v>
      </c>
    </row>
    <row r="2" spans="10:14" ht="11.25">
      <c r="J2" s="403"/>
      <c r="K2" s="403"/>
      <c r="L2" s="403"/>
      <c r="M2" s="403"/>
      <c r="N2" s="403"/>
    </row>
    <row r="3" spans="9:14" ht="12" thickBot="1">
      <c r="I3" s="584" t="s">
        <v>166</v>
      </c>
      <c r="J3" s="403"/>
      <c r="K3" s="403"/>
      <c r="L3" s="403"/>
      <c r="M3" s="403"/>
      <c r="N3" s="403"/>
    </row>
    <row r="4" spans="1:14" ht="39.75" customHeight="1">
      <c r="A4" s="465" t="s">
        <v>479</v>
      </c>
      <c r="B4" s="650" t="s">
        <v>480</v>
      </c>
      <c r="C4" s="651"/>
      <c r="D4" s="652" t="s">
        <v>481</v>
      </c>
      <c r="E4" s="653"/>
      <c r="F4" s="653"/>
      <c r="G4" s="653"/>
      <c r="H4" s="466"/>
      <c r="I4" s="654" t="s">
        <v>18</v>
      </c>
      <c r="J4" s="478"/>
      <c r="K4" s="478"/>
      <c r="L4" s="478"/>
      <c r="M4" s="590"/>
      <c r="N4" s="590"/>
    </row>
    <row r="5" spans="1:14" ht="69.75" customHeight="1" thickBot="1">
      <c r="A5" s="468" t="s">
        <v>482</v>
      </c>
      <c r="B5" s="469" t="s">
        <v>483</v>
      </c>
      <c r="C5" s="470" t="s">
        <v>521</v>
      </c>
      <c r="D5" s="471" t="s">
        <v>522</v>
      </c>
      <c r="E5" s="472" t="s">
        <v>523</v>
      </c>
      <c r="F5" s="472" t="s">
        <v>524</v>
      </c>
      <c r="G5" s="473" t="s">
        <v>488</v>
      </c>
      <c r="H5" s="470" t="s">
        <v>525</v>
      </c>
      <c r="I5" s="655"/>
      <c r="J5" s="403"/>
      <c r="K5" s="403"/>
      <c r="L5" s="403"/>
      <c r="M5" s="403"/>
      <c r="N5" s="403"/>
    </row>
    <row r="6" spans="1:9" ht="19.5" customHeight="1">
      <c r="A6" s="475" t="s">
        <v>490</v>
      </c>
      <c r="B6" s="476">
        <v>47184.166175488666</v>
      </c>
      <c r="C6" s="477">
        <v>664.4924223552487</v>
      </c>
      <c r="D6" s="478">
        <v>817.0433896720623</v>
      </c>
      <c r="E6" s="479">
        <v>353.24993164403475</v>
      </c>
      <c r="F6" s="479">
        <v>296.04105372877245</v>
      </c>
      <c r="G6" s="479">
        <v>787.6211897378744</v>
      </c>
      <c r="H6" s="480">
        <v>2253.9555647827437</v>
      </c>
      <c r="I6" s="579">
        <v>50102.61416262667</v>
      </c>
    </row>
    <row r="7" spans="1:9" ht="19.5" customHeight="1">
      <c r="A7" s="482" t="s">
        <v>491</v>
      </c>
      <c r="B7" s="483">
        <v>12122.056096223128</v>
      </c>
      <c r="C7" s="480">
        <v>96.06647020615914</v>
      </c>
      <c r="D7" s="478">
        <v>744.1871882631689</v>
      </c>
      <c r="E7" s="479">
        <v>278.9878494660847</v>
      </c>
      <c r="F7" s="479">
        <v>272.2908</v>
      </c>
      <c r="G7" s="479">
        <v>773.8989063328809</v>
      </c>
      <c r="H7" s="480">
        <v>2069.3647440621344</v>
      </c>
      <c r="I7" s="585">
        <v>14287.487310491422</v>
      </c>
    </row>
    <row r="8" spans="1:9" ht="3" customHeight="1" hidden="1">
      <c r="A8" s="482"/>
      <c r="B8" s="483"/>
      <c r="C8" s="480"/>
      <c r="D8" s="485"/>
      <c r="E8" s="486"/>
      <c r="F8" s="486"/>
      <c r="G8" s="479"/>
      <c r="H8" s="480">
        <v>0</v>
      </c>
      <c r="I8" s="484"/>
    </row>
    <row r="9" spans="1:9" ht="3" customHeight="1" hidden="1">
      <c r="A9" s="482"/>
      <c r="B9" s="483"/>
      <c r="C9" s="480"/>
      <c r="D9" s="485"/>
      <c r="E9" s="486"/>
      <c r="F9" s="486"/>
      <c r="G9" s="479"/>
      <c r="H9" s="480">
        <v>0</v>
      </c>
      <c r="I9" s="484"/>
    </row>
    <row r="10" spans="1:9" ht="3" customHeight="1" hidden="1">
      <c r="A10" s="482"/>
      <c r="B10" s="487"/>
      <c r="C10" s="488"/>
      <c r="D10" s="489"/>
      <c r="E10" s="490"/>
      <c r="F10" s="490"/>
      <c r="G10" s="491"/>
      <c r="H10" s="480">
        <v>0</v>
      </c>
      <c r="I10" s="492"/>
    </row>
    <row r="11" spans="1:14" ht="24.75" customHeight="1">
      <c r="A11" s="493" t="s">
        <v>492</v>
      </c>
      <c r="B11" s="494">
        <v>59306.2222717118</v>
      </c>
      <c r="C11" s="495">
        <v>760.5588925614078</v>
      </c>
      <c r="D11" s="496">
        <v>1561.2305779352312</v>
      </c>
      <c r="E11" s="497">
        <v>632.2377811101194</v>
      </c>
      <c r="F11" s="497">
        <v>568.3318537287724</v>
      </c>
      <c r="G11" s="497">
        <v>1561.5200960707552</v>
      </c>
      <c r="H11" s="495">
        <v>4323.320308844878</v>
      </c>
      <c r="I11" s="498">
        <v>64390.10147311809</v>
      </c>
      <c r="J11" s="591"/>
      <c r="K11" s="591"/>
      <c r="L11" s="591"/>
      <c r="M11" s="591"/>
      <c r="N11" s="591"/>
    </row>
    <row r="12" spans="1:9" ht="19.5" customHeight="1">
      <c r="A12" s="482" t="s">
        <v>493</v>
      </c>
      <c r="B12" s="499">
        <v>13430.438984709275</v>
      </c>
      <c r="C12" s="500">
        <v>290.7951925218155</v>
      </c>
      <c r="D12" s="478">
        <v>1925.397661641746</v>
      </c>
      <c r="E12" s="502">
        <v>860.6075870779166</v>
      </c>
      <c r="F12" s="502">
        <v>714.8746129378941</v>
      </c>
      <c r="G12" s="479">
        <v>1311.069685993145</v>
      </c>
      <c r="H12" s="480">
        <v>4811.949547650702</v>
      </c>
      <c r="I12" s="592">
        <v>18533.18372488179</v>
      </c>
    </row>
    <row r="13" spans="1:9" ht="19.5" customHeight="1">
      <c r="A13" s="482" t="s">
        <v>494</v>
      </c>
      <c r="B13" s="503">
        <v>6937.511397416916</v>
      </c>
      <c r="C13" s="480">
        <v>72.61709978605316</v>
      </c>
      <c r="D13" s="478">
        <v>572.8293856898591</v>
      </c>
      <c r="E13" s="486">
        <v>231.73325882927432</v>
      </c>
      <c r="F13" s="486">
        <v>101.6242</v>
      </c>
      <c r="G13" s="479">
        <v>731.3604768094283</v>
      </c>
      <c r="H13" s="480">
        <v>1637.5473213285618</v>
      </c>
      <c r="I13" s="580">
        <v>8647.675818531532</v>
      </c>
    </row>
    <row r="14" spans="1:9" ht="19.5" customHeight="1">
      <c r="A14" s="482" t="s">
        <v>495</v>
      </c>
      <c r="B14" s="503">
        <v>3055.485860667337</v>
      </c>
      <c r="C14" s="480">
        <v>205.78869291318827</v>
      </c>
      <c r="D14" s="478">
        <v>1659.8203693335797</v>
      </c>
      <c r="E14" s="486">
        <v>762.3595916906804</v>
      </c>
      <c r="F14" s="486">
        <v>726.535</v>
      </c>
      <c r="G14" s="479">
        <v>2219.140447470558</v>
      </c>
      <c r="H14" s="480">
        <v>5367.855408494817</v>
      </c>
      <c r="I14" s="580">
        <v>8629.129962075343</v>
      </c>
    </row>
    <row r="15" spans="1:14" s="504" customFormat="1" ht="15" customHeight="1" hidden="1">
      <c r="A15" s="482"/>
      <c r="B15" s="503">
        <v>0</v>
      </c>
      <c r="C15" s="480">
        <v>0</v>
      </c>
      <c r="D15" s="478">
        <v>0</v>
      </c>
      <c r="E15" s="486">
        <v>0</v>
      </c>
      <c r="F15" s="486">
        <v>0</v>
      </c>
      <c r="G15" s="479">
        <v>0</v>
      </c>
      <c r="H15" s="480">
        <v>0</v>
      </c>
      <c r="I15" s="580">
        <v>0</v>
      </c>
      <c r="J15" s="567"/>
      <c r="K15" s="567"/>
      <c r="L15" s="567"/>
      <c r="M15" s="567"/>
      <c r="N15" s="567"/>
    </row>
    <row r="16" spans="1:9" ht="19.5" customHeight="1">
      <c r="A16" s="482" t="s">
        <v>496</v>
      </c>
      <c r="B16" s="503">
        <v>2915.5815433814523</v>
      </c>
      <c r="C16" s="480">
        <v>71.40689746917693</v>
      </c>
      <c r="D16" s="478">
        <v>461.92344953405046</v>
      </c>
      <c r="E16" s="486">
        <v>224.56692667052275</v>
      </c>
      <c r="F16" s="486">
        <v>128.12</v>
      </c>
      <c r="G16" s="479">
        <v>31.699667350110303</v>
      </c>
      <c r="H16" s="480">
        <v>846.3100435546835</v>
      </c>
      <c r="I16" s="585">
        <v>3833.2984844053126</v>
      </c>
    </row>
    <row r="17" spans="1:9" ht="9.75" customHeight="1" hidden="1">
      <c r="A17" s="482"/>
      <c r="B17" s="505"/>
      <c r="C17" s="488"/>
      <c r="D17" s="489"/>
      <c r="E17" s="490"/>
      <c r="F17" s="490"/>
      <c r="G17" s="491"/>
      <c r="H17" s="480">
        <v>0</v>
      </c>
      <c r="I17" s="492"/>
    </row>
    <row r="18" spans="1:14" ht="24.75" customHeight="1">
      <c r="A18" s="506" t="s">
        <v>497</v>
      </c>
      <c r="B18" s="494">
        <v>26339.01778617498</v>
      </c>
      <c r="C18" s="495">
        <v>640.6078826902339</v>
      </c>
      <c r="D18" s="496">
        <v>4619.970866199235</v>
      </c>
      <c r="E18" s="497">
        <v>2079.267364268394</v>
      </c>
      <c r="F18" s="497">
        <v>1671.1538129378941</v>
      </c>
      <c r="G18" s="497">
        <v>4293.270277623242</v>
      </c>
      <c r="H18" s="560">
        <v>12663.662321028765</v>
      </c>
      <c r="I18" s="474">
        <v>39643.28798989398</v>
      </c>
      <c r="J18" s="591"/>
      <c r="K18" s="591"/>
      <c r="L18" s="591"/>
      <c r="M18" s="591"/>
      <c r="N18" s="591"/>
    </row>
    <row r="19" spans="1:9" ht="19.5" customHeight="1">
      <c r="A19" s="507" t="s">
        <v>498</v>
      </c>
      <c r="B19" s="508">
        <v>2502.8356809381125</v>
      </c>
      <c r="C19" s="509">
        <v>18.373800794636793</v>
      </c>
      <c r="D19" s="478">
        <v>48.279572186648764</v>
      </c>
      <c r="E19" s="511">
        <v>22.539402260060953</v>
      </c>
      <c r="F19" s="511">
        <v>7.795333333333334</v>
      </c>
      <c r="G19" s="479">
        <v>39.79282859540581</v>
      </c>
      <c r="H19" s="500">
        <v>118.40713637544886</v>
      </c>
      <c r="I19" s="592">
        <v>2639.616618108198</v>
      </c>
    </row>
    <row r="20" spans="1:14" ht="24.75" customHeight="1">
      <c r="A20" s="512" t="s">
        <v>499</v>
      </c>
      <c r="B20" s="494">
        <v>88148.07573882489</v>
      </c>
      <c r="C20" s="495">
        <v>1419.5405760462784</v>
      </c>
      <c r="D20" s="496">
        <v>6229.481016321115</v>
      </c>
      <c r="E20" s="497">
        <v>2734.0445476385744</v>
      </c>
      <c r="F20" s="497">
        <v>2247.281</v>
      </c>
      <c r="G20" s="497">
        <v>5894.583202289403</v>
      </c>
      <c r="H20" s="495">
        <v>17105.389766249093</v>
      </c>
      <c r="I20" s="498">
        <v>106673.00608112027</v>
      </c>
      <c r="J20" s="591"/>
      <c r="K20" s="591"/>
      <c r="L20" s="591"/>
      <c r="M20" s="591"/>
      <c r="N20" s="591"/>
    </row>
    <row r="21" spans="1:9" ht="19.5" customHeight="1">
      <c r="A21" s="513" t="s">
        <v>500</v>
      </c>
      <c r="B21" s="499">
        <v>20299.579827467278</v>
      </c>
      <c r="C21" s="500">
        <v>474.42591740276646</v>
      </c>
      <c r="D21" s="478">
        <v>3374.5285849825245</v>
      </c>
      <c r="E21" s="502">
        <v>1184.3549595110335</v>
      </c>
      <c r="F21" s="502">
        <v>838.432</v>
      </c>
      <c r="G21" s="479">
        <v>4016.1930613285294</v>
      </c>
      <c r="H21" s="479">
        <v>9413.508605822088</v>
      </c>
      <c r="I21" s="580">
        <v>30187.51435069213</v>
      </c>
    </row>
    <row r="22" spans="1:9" ht="19.5" customHeight="1">
      <c r="A22" s="515" t="s">
        <v>526</v>
      </c>
      <c r="B22" s="503">
        <v>3283.112865287707</v>
      </c>
      <c r="C22" s="480">
        <v>65.15323975387332</v>
      </c>
      <c r="D22" s="478">
        <v>1356.6035980306035</v>
      </c>
      <c r="E22" s="486">
        <v>541.6004928503925</v>
      </c>
      <c r="F22" s="486">
        <v>672.243</v>
      </c>
      <c r="G22" s="479">
        <v>2083.7818882285164</v>
      </c>
      <c r="H22" s="479">
        <v>4654.228979109512</v>
      </c>
      <c r="I22" s="585">
        <v>8002.495084151093</v>
      </c>
    </row>
    <row r="23" spans="1:9" ht="7.5" customHeight="1" hidden="1">
      <c r="A23" s="515"/>
      <c r="B23" s="487"/>
      <c r="C23" s="488"/>
      <c r="D23" s="489"/>
      <c r="E23" s="490"/>
      <c r="F23" s="490"/>
      <c r="G23" s="491"/>
      <c r="H23" s="491">
        <v>0</v>
      </c>
      <c r="I23" s="492"/>
    </row>
    <row r="24" spans="1:14" ht="24.75" customHeight="1" thickBot="1">
      <c r="A24" s="516" t="s">
        <v>502</v>
      </c>
      <c r="B24" s="494">
        <v>23582.692692754987</v>
      </c>
      <c r="C24" s="495">
        <v>539.5791571566398</v>
      </c>
      <c r="D24" s="517">
        <v>4731.132183013128</v>
      </c>
      <c r="E24" s="518">
        <v>1725.955452361426</v>
      </c>
      <c r="F24" s="518">
        <v>1510.675</v>
      </c>
      <c r="G24" s="497">
        <v>6099.974949557046</v>
      </c>
      <c r="H24" s="497">
        <v>14067.737584931601</v>
      </c>
      <c r="I24" s="498">
        <v>38190.009434843225</v>
      </c>
      <c r="J24" s="591"/>
      <c r="K24" s="591"/>
      <c r="L24" s="591"/>
      <c r="M24" s="591"/>
      <c r="N24" s="591"/>
    </row>
    <row r="25" spans="1:14" ht="30" customHeight="1" thickBot="1">
      <c r="A25" s="519" t="s">
        <v>503</v>
      </c>
      <c r="B25" s="520">
        <v>111730.76843157987</v>
      </c>
      <c r="C25" s="521">
        <v>1959.1197332029183</v>
      </c>
      <c r="D25" s="522">
        <v>10960.613199334242</v>
      </c>
      <c r="E25" s="523">
        <v>4460</v>
      </c>
      <c r="F25" s="523">
        <v>3757.956</v>
      </c>
      <c r="G25" s="523">
        <v>11994.55815184645</v>
      </c>
      <c r="H25" s="521">
        <v>31173.12735118069</v>
      </c>
      <c r="I25" s="524">
        <v>144863.0155159635</v>
      </c>
      <c r="J25" s="591"/>
      <c r="K25" s="591"/>
      <c r="L25" s="591"/>
      <c r="M25" s="591"/>
      <c r="N25" s="591"/>
    </row>
    <row r="26" spans="1:14" ht="19.5" customHeight="1">
      <c r="A26" s="525" t="s">
        <v>504</v>
      </c>
      <c r="B26" s="476">
        <v>4118.15785411</v>
      </c>
      <c r="C26" s="526"/>
      <c r="D26" s="527"/>
      <c r="E26" s="528"/>
      <c r="F26" s="528"/>
      <c r="G26" s="529"/>
      <c r="H26" s="480">
        <v>0</v>
      </c>
      <c r="I26" s="579">
        <v>4118.15785411</v>
      </c>
      <c r="J26" s="591"/>
      <c r="K26" s="591"/>
      <c r="L26" s="591"/>
      <c r="M26" s="591"/>
      <c r="N26" s="591"/>
    </row>
    <row r="27" spans="1:9" ht="19.5" customHeight="1">
      <c r="A27" s="525" t="s">
        <v>505</v>
      </c>
      <c r="B27" s="483">
        <v>10458.589270846043</v>
      </c>
      <c r="C27" s="480"/>
      <c r="D27" s="485"/>
      <c r="E27" s="486"/>
      <c r="F27" s="486"/>
      <c r="G27" s="479"/>
      <c r="H27" s="480">
        <v>0</v>
      </c>
      <c r="I27" s="580">
        <v>10458.589270846043</v>
      </c>
    </row>
    <row r="28" spans="1:9" ht="19.5" customHeight="1" thickBot="1">
      <c r="A28" s="482" t="s">
        <v>506</v>
      </c>
      <c r="B28" s="530">
        <v>1957.4462579</v>
      </c>
      <c r="C28" s="531"/>
      <c r="D28" s="532"/>
      <c r="E28" s="533"/>
      <c r="F28" s="533"/>
      <c r="G28" s="534"/>
      <c r="H28" s="480">
        <v>0</v>
      </c>
      <c r="I28" s="582">
        <v>1957.4462579</v>
      </c>
    </row>
    <row r="29" spans="1:14" ht="30" customHeight="1" thickBot="1">
      <c r="A29" s="519" t="s">
        <v>55</v>
      </c>
      <c r="B29" s="520">
        <v>128264.96181443591</v>
      </c>
      <c r="C29" s="521">
        <v>1959.1197332029183</v>
      </c>
      <c r="D29" s="536">
        <v>10960.613199334242</v>
      </c>
      <c r="E29" s="537">
        <v>4460</v>
      </c>
      <c r="F29" s="537">
        <v>3757.956</v>
      </c>
      <c r="G29" s="523">
        <v>11994.55815184645</v>
      </c>
      <c r="H29" s="521">
        <v>31173.12735118069</v>
      </c>
      <c r="I29" s="524">
        <v>161397.20889881952</v>
      </c>
      <c r="J29" s="591"/>
      <c r="K29" s="591"/>
      <c r="L29" s="591"/>
      <c r="M29" s="591"/>
      <c r="N29" s="591"/>
    </row>
    <row r="30" spans="1:9" ht="19.5" customHeight="1">
      <c r="A30" s="482" t="s">
        <v>507</v>
      </c>
      <c r="B30" s="476">
        <v>391.724143268269</v>
      </c>
      <c r="C30" s="477">
        <v>1232.4240037926675</v>
      </c>
      <c r="D30" s="538"/>
      <c r="E30" s="539"/>
      <c r="F30" s="539"/>
      <c r="G30" s="540"/>
      <c r="H30" s="480">
        <v>1174.3144536</v>
      </c>
      <c r="I30" s="579">
        <v>2798.4626006609365</v>
      </c>
    </row>
    <row r="31" spans="1:9" ht="19.5" customHeight="1">
      <c r="A31" s="482" t="s">
        <v>508</v>
      </c>
      <c r="B31" s="487">
        <v>371.47194821</v>
      </c>
      <c r="C31" s="488">
        <v>1676.010501210836</v>
      </c>
      <c r="D31" s="541"/>
      <c r="E31" s="542"/>
      <c r="F31" s="542"/>
      <c r="G31" s="543"/>
      <c r="H31" s="480">
        <v>35.4</v>
      </c>
      <c r="I31" s="585">
        <v>2082.882449420836</v>
      </c>
    </row>
    <row r="32" spans="1:14" ht="24.75" customHeight="1" thickBot="1">
      <c r="A32" s="544" t="s">
        <v>509</v>
      </c>
      <c r="B32" s="545">
        <v>763.196091478269</v>
      </c>
      <c r="C32" s="546">
        <v>2908.4345050035035</v>
      </c>
      <c r="D32" s="573"/>
      <c r="E32" s="574"/>
      <c r="F32" s="574"/>
      <c r="G32" s="574"/>
      <c r="H32" s="546">
        <v>1209.7144536</v>
      </c>
      <c r="I32" s="549">
        <v>4881.345050081773</v>
      </c>
      <c r="J32" s="591"/>
      <c r="K32" s="591"/>
      <c r="L32" s="591"/>
      <c r="M32" s="591"/>
      <c r="N32" s="591"/>
    </row>
    <row r="33" spans="1:14" ht="24.75" customHeight="1">
      <c r="A33" s="550" t="s">
        <v>510</v>
      </c>
      <c r="B33" s="551"/>
      <c r="C33" s="586">
        <v>3171.367627691256</v>
      </c>
      <c r="D33" s="553"/>
      <c r="E33" s="554"/>
      <c r="F33" s="554"/>
      <c r="G33" s="559"/>
      <c r="H33" s="556">
        <v>3438.9</v>
      </c>
      <c r="I33" s="467">
        <v>6610.267627691256</v>
      </c>
      <c r="J33" s="591"/>
      <c r="K33" s="591"/>
      <c r="L33" s="591"/>
      <c r="M33" s="591"/>
      <c r="N33" s="591"/>
    </row>
    <row r="34" spans="1:14" ht="24.75" customHeight="1">
      <c r="A34" s="506" t="s">
        <v>377</v>
      </c>
      <c r="B34" s="494">
        <v>12.185892313088981</v>
      </c>
      <c r="C34" s="495">
        <v>864.032840344112</v>
      </c>
      <c r="D34" s="557"/>
      <c r="E34" s="558"/>
      <c r="F34" s="558"/>
      <c r="G34" s="559"/>
      <c r="H34" s="495">
        <v>102.43765725690446</v>
      </c>
      <c r="I34" s="498">
        <v>978.6563899141054</v>
      </c>
      <c r="J34" s="591"/>
      <c r="K34" s="591"/>
      <c r="L34" s="591"/>
      <c r="M34" s="591"/>
      <c r="N34" s="591"/>
    </row>
    <row r="35" spans="1:14" ht="24.75" customHeight="1">
      <c r="A35" s="506" t="s">
        <v>511</v>
      </c>
      <c r="B35" s="494">
        <v>7195.32</v>
      </c>
      <c r="C35" s="495">
        <v>1024</v>
      </c>
      <c r="D35" s="557"/>
      <c r="E35" s="557"/>
      <c r="F35" s="557"/>
      <c r="G35" s="559"/>
      <c r="H35" s="495">
        <v>4690.492551020409</v>
      </c>
      <c r="I35" s="498">
        <v>12909.812551020406</v>
      </c>
      <c r="J35" s="591"/>
      <c r="K35" s="591"/>
      <c r="L35" s="591"/>
      <c r="M35" s="591"/>
      <c r="N35" s="591"/>
    </row>
    <row r="36" spans="1:14" ht="24.75" customHeight="1" thickBot="1">
      <c r="A36" s="544" t="s">
        <v>546</v>
      </c>
      <c r="B36" s="494"/>
      <c r="C36" s="560"/>
      <c r="D36" s="561"/>
      <c r="E36" s="562"/>
      <c r="F36" s="562"/>
      <c r="G36" s="559"/>
      <c r="H36" s="563">
        <v>-3311</v>
      </c>
      <c r="I36" s="549">
        <v>-3311</v>
      </c>
      <c r="J36" s="591"/>
      <c r="K36" s="591"/>
      <c r="L36" s="591"/>
      <c r="M36" s="591"/>
      <c r="N36" s="591"/>
    </row>
    <row r="37" spans="1:14" ht="30" customHeight="1" thickBot="1">
      <c r="A37" s="564" t="s">
        <v>512</v>
      </c>
      <c r="B37" s="520">
        <v>136235.66379822727</v>
      </c>
      <c r="C37" s="521">
        <v>9926.95470624179</v>
      </c>
      <c r="D37" s="565"/>
      <c r="E37" s="566"/>
      <c r="F37" s="566"/>
      <c r="G37" s="566"/>
      <c r="H37" s="522">
        <v>37303.672013058</v>
      </c>
      <c r="I37" s="524">
        <v>183466.2905175271</v>
      </c>
      <c r="J37" s="591"/>
      <c r="K37" s="591"/>
      <c r="L37" s="591"/>
      <c r="M37" s="591"/>
      <c r="N37" s="591"/>
    </row>
    <row r="38" spans="1:14" ht="15" customHeight="1">
      <c r="A38" s="567" t="s">
        <v>527</v>
      </c>
      <c r="B38" s="568"/>
      <c r="C38" s="568"/>
      <c r="D38" s="569"/>
      <c r="E38" s="569"/>
      <c r="F38" s="569"/>
      <c r="G38" s="569"/>
      <c r="H38" s="568"/>
      <c r="I38" s="568"/>
      <c r="J38" s="403"/>
      <c r="K38" s="403"/>
      <c r="L38" s="403"/>
      <c r="M38" s="403"/>
      <c r="N38" s="403"/>
    </row>
    <row r="39" spans="1:14" ht="15" customHeight="1">
      <c r="A39" s="567" t="s">
        <v>528</v>
      </c>
      <c r="B39" s="568"/>
      <c r="C39" s="568"/>
      <c r="D39" s="569"/>
      <c r="E39" s="569"/>
      <c r="F39" s="569"/>
      <c r="G39" s="569"/>
      <c r="H39" s="568"/>
      <c r="I39" s="568"/>
      <c r="J39" s="403"/>
      <c r="K39" s="403"/>
      <c r="L39" s="403"/>
      <c r="M39" s="403"/>
      <c r="N39" s="403"/>
    </row>
    <row r="40" spans="1:14" ht="15" customHeight="1">
      <c r="A40" s="463" t="s">
        <v>529</v>
      </c>
      <c r="J40" s="403"/>
      <c r="K40" s="403"/>
      <c r="L40" s="403"/>
      <c r="M40" s="403"/>
      <c r="N40" s="403"/>
    </row>
    <row r="41" spans="1:14" s="504" customFormat="1" ht="11.25">
      <c r="A41" s="570"/>
      <c r="B41" s="570"/>
      <c r="C41" s="570"/>
      <c r="D41" s="570"/>
      <c r="E41" s="570"/>
      <c r="F41" s="570"/>
      <c r="G41" s="570"/>
      <c r="H41" s="570"/>
      <c r="I41" s="570"/>
      <c r="J41" s="567"/>
      <c r="K41" s="567"/>
      <c r="L41" s="567"/>
      <c r="M41" s="567"/>
      <c r="N41" s="567"/>
    </row>
    <row r="42" spans="1:14" s="504" customFormat="1" ht="11.25">
      <c r="A42" s="570"/>
      <c r="B42" s="570"/>
      <c r="C42" s="570"/>
      <c r="D42" s="570"/>
      <c r="E42" s="570"/>
      <c r="F42" s="570"/>
      <c r="G42" s="570"/>
      <c r="H42" s="570"/>
      <c r="I42" s="570"/>
      <c r="J42" s="567"/>
      <c r="K42" s="567"/>
      <c r="L42" s="567"/>
      <c r="M42" s="567"/>
      <c r="N42" s="567"/>
    </row>
    <row r="43" spans="1:14" s="504" customFormat="1" ht="11.25">
      <c r="A43" s="570"/>
      <c r="B43" s="570"/>
      <c r="C43" s="570"/>
      <c r="D43" s="570"/>
      <c r="E43" s="570"/>
      <c r="F43" s="570"/>
      <c r="G43" s="570"/>
      <c r="H43" s="570"/>
      <c r="I43" s="570"/>
      <c r="J43" s="567"/>
      <c r="K43" s="567"/>
      <c r="L43" s="567"/>
      <c r="M43" s="567"/>
      <c r="N43" s="567"/>
    </row>
    <row r="44" spans="1:14" s="504" customFormat="1" ht="11.25">
      <c r="A44" s="570"/>
      <c r="B44" s="570"/>
      <c r="C44" s="570"/>
      <c r="D44" s="570"/>
      <c r="E44" s="570"/>
      <c r="F44" s="570"/>
      <c r="G44" s="570"/>
      <c r="H44" s="570"/>
      <c r="I44" s="570"/>
      <c r="J44" s="567"/>
      <c r="K44" s="567"/>
      <c r="L44" s="567"/>
      <c r="M44" s="567"/>
      <c r="N44" s="567"/>
    </row>
    <row r="45" spans="1:14" s="504" customFormat="1" ht="11.25">
      <c r="A45" s="570"/>
      <c r="B45" s="570"/>
      <c r="C45" s="570"/>
      <c r="D45" s="570"/>
      <c r="E45" s="570"/>
      <c r="F45" s="570"/>
      <c r="G45" s="570"/>
      <c r="H45" s="570"/>
      <c r="I45" s="570"/>
      <c r="J45" s="567"/>
      <c r="K45" s="567"/>
      <c r="L45" s="567"/>
      <c r="M45" s="567"/>
      <c r="N45" s="567"/>
    </row>
    <row r="46" spans="1:14" s="504" customFormat="1" ht="11.25">
      <c r="A46" s="570"/>
      <c r="B46" s="570"/>
      <c r="C46" s="570"/>
      <c r="D46" s="570"/>
      <c r="E46" s="570"/>
      <c r="F46" s="570"/>
      <c r="G46" s="570"/>
      <c r="H46" s="570"/>
      <c r="I46" s="570"/>
      <c r="J46" s="567"/>
      <c r="K46" s="567"/>
      <c r="L46" s="567"/>
      <c r="M46" s="567"/>
      <c r="N46" s="567"/>
    </row>
    <row r="47" spans="1:14" s="504" customFormat="1" ht="11.25">
      <c r="A47" s="570"/>
      <c r="B47" s="570"/>
      <c r="C47" s="570"/>
      <c r="D47" s="570"/>
      <c r="E47" s="570"/>
      <c r="F47" s="570"/>
      <c r="G47" s="570"/>
      <c r="H47" s="570"/>
      <c r="I47" s="570"/>
      <c r="J47" s="567"/>
      <c r="K47" s="567"/>
      <c r="L47" s="567"/>
      <c r="M47" s="567"/>
      <c r="N47" s="567"/>
    </row>
    <row r="48" spans="1:14" s="504" customFormat="1" ht="11.25">
      <c r="A48" s="570"/>
      <c r="B48" s="570"/>
      <c r="C48" s="570"/>
      <c r="D48" s="570"/>
      <c r="E48" s="570"/>
      <c r="F48" s="570"/>
      <c r="G48" s="570"/>
      <c r="H48" s="570"/>
      <c r="I48" s="570"/>
      <c r="J48" s="567"/>
      <c r="K48" s="567"/>
      <c r="L48" s="567"/>
      <c r="M48" s="567"/>
      <c r="N48" s="567"/>
    </row>
    <row r="49" spans="1:14" s="504" customFormat="1" ht="11.25">
      <c r="A49" s="570"/>
      <c r="B49" s="570"/>
      <c r="C49" s="570"/>
      <c r="D49" s="570"/>
      <c r="E49" s="570"/>
      <c r="F49" s="570"/>
      <c r="G49" s="570"/>
      <c r="H49" s="570"/>
      <c r="I49" s="570"/>
      <c r="J49" s="567"/>
      <c r="K49" s="567"/>
      <c r="L49" s="567"/>
      <c r="M49" s="567"/>
      <c r="N49" s="567"/>
    </row>
    <row r="50" spans="1:14" s="504" customFormat="1" ht="11.25">
      <c r="A50" s="570"/>
      <c r="B50" s="570"/>
      <c r="C50" s="570"/>
      <c r="D50" s="570"/>
      <c r="E50" s="570"/>
      <c r="F50" s="570"/>
      <c r="G50" s="570"/>
      <c r="H50" s="570"/>
      <c r="I50" s="570"/>
      <c r="J50" s="567"/>
      <c r="K50" s="567"/>
      <c r="L50" s="567"/>
      <c r="M50" s="567"/>
      <c r="N50" s="567"/>
    </row>
    <row r="51" spans="1:14" s="504" customFormat="1" ht="11.25">
      <c r="A51" s="570"/>
      <c r="B51" s="570"/>
      <c r="C51" s="570"/>
      <c r="D51" s="570"/>
      <c r="E51" s="570"/>
      <c r="F51" s="570"/>
      <c r="G51" s="570"/>
      <c r="H51" s="570"/>
      <c r="I51" s="570"/>
      <c r="J51" s="567"/>
      <c r="K51" s="567"/>
      <c r="L51" s="567"/>
      <c r="M51" s="567"/>
      <c r="N51" s="567"/>
    </row>
    <row r="52" spans="1:14" s="504" customFormat="1" ht="11.25">
      <c r="A52" s="570"/>
      <c r="B52" s="570"/>
      <c r="C52" s="570"/>
      <c r="D52" s="570"/>
      <c r="E52" s="570"/>
      <c r="F52" s="570"/>
      <c r="G52" s="570"/>
      <c r="H52" s="570"/>
      <c r="I52" s="570"/>
      <c r="J52" s="567"/>
      <c r="K52" s="567"/>
      <c r="L52" s="567"/>
      <c r="M52" s="567"/>
      <c r="N52" s="567"/>
    </row>
    <row r="53" spans="1:14" s="504" customFormat="1" ht="11.25">
      <c r="A53" s="570"/>
      <c r="B53" s="570"/>
      <c r="C53" s="570"/>
      <c r="D53" s="570"/>
      <c r="E53" s="570"/>
      <c r="F53" s="570"/>
      <c r="G53" s="570"/>
      <c r="H53" s="570"/>
      <c r="I53" s="570"/>
      <c r="J53" s="567"/>
      <c r="K53" s="567"/>
      <c r="L53" s="567"/>
      <c r="M53" s="567"/>
      <c r="N53" s="567"/>
    </row>
    <row r="54" spans="1:14" s="504" customFormat="1" ht="11.25">
      <c r="A54" s="570"/>
      <c r="B54" s="570"/>
      <c r="C54" s="570"/>
      <c r="D54" s="570"/>
      <c r="E54" s="570"/>
      <c r="F54" s="570"/>
      <c r="G54" s="570"/>
      <c r="H54" s="570"/>
      <c r="I54" s="570"/>
      <c r="J54" s="567"/>
      <c r="K54" s="567"/>
      <c r="L54" s="567"/>
      <c r="M54" s="567"/>
      <c r="N54" s="567"/>
    </row>
    <row r="55" spans="1:14" s="504" customFormat="1" ht="11.25">
      <c r="A55" s="570"/>
      <c r="B55" s="570"/>
      <c r="C55" s="570"/>
      <c r="D55" s="570"/>
      <c r="E55" s="570"/>
      <c r="F55" s="570"/>
      <c r="G55" s="570"/>
      <c r="H55" s="570"/>
      <c r="I55" s="570"/>
      <c r="J55" s="567"/>
      <c r="K55" s="567"/>
      <c r="L55" s="567"/>
      <c r="M55" s="567"/>
      <c r="N55" s="567"/>
    </row>
    <row r="56" spans="1:14" s="504" customFormat="1" ht="11.25">
      <c r="A56" s="570"/>
      <c r="B56" s="570"/>
      <c r="C56" s="570"/>
      <c r="D56" s="570"/>
      <c r="E56" s="570"/>
      <c r="F56" s="570"/>
      <c r="G56" s="570"/>
      <c r="H56" s="570"/>
      <c r="I56" s="570"/>
      <c r="J56" s="567"/>
      <c r="K56" s="567"/>
      <c r="L56" s="567"/>
      <c r="M56" s="567"/>
      <c r="N56" s="567"/>
    </row>
    <row r="57" spans="1:14" s="504" customFormat="1" ht="11.25">
      <c r="A57" s="570"/>
      <c r="B57" s="570"/>
      <c r="C57" s="570"/>
      <c r="D57" s="570"/>
      <c r="E57" s="570"/>
      <c r="F57" s="570"/>
      <c r="G57" s="570"/>
      <c r="H57" s="570"/>
      <c r="I57" s="570"/>
      <c r="J57" s="567"/>
      <c r="K57" s="567"/>
      <c r="L57" s="567"/>
      <c r="M57" s="567"/>
      <c r="N57" s="567"/>
    </row>
    <row r="58" spans="1:14" s="504" customFormat="1" ht="11.25">
      <c r="A58" s="570"/>
      <c r="B58" s="570"/>
      <c r="C58" s="570"/>
      <c r="D58" s="570"/>
      <c r="E58" s="570"/>
      <c r="F58" s="570"/>
      <c r="G58" s="570"/>
      <c r="H58" s="570"/>
      <c r="I58" s="570"/>
      <c r="J58" s="567"/>
      <c r="K58" s="567"/>
      <c r="L58" s="567"/>
      <c r="M58" s="567"/>
      <c r="N58" s="567"/>
    </row>
    <row r="59" spans="1:14" s="504" customFormat="1" ht="11.25">
      <c r="A59" s="570"/>
      <c r="B59" s="570"/>
      <c r="C59" s="570"/>
      <c r="D59" s="570"/>
      <c r="E59" s="570"/>
      <c r="F59" s="570"/>
      <c r="G59" s="570"/>
      <c r="H59" s="570"/>
      <c r="I59" s="570"/>
      <c r="J59" s="567"/>
      <c r="K59" s="567"/>
      <c r="L59" s="567"/>
      <c r="M59" s="567"/>
      <c r="N59" s="567"/>
    </row>
    <row r="60" spans="1:14" s="504" customFormat="1" ht="11.25">
      <c r="A60" s="570"/>
      <c r="B60" s="570"/>
      <c r="C60" s="570"/>
      <c r="D60" s="570"/>
      <c r="E60" s="570"/>
      <c r="F60" s="570"/>
      <c r="G60" s="570"/>
      <c r="H60" s="570"/>
      <c r="I60" s="570"/>
      <c r="J60" s="567"/>
      <c r="K60" s="567"/>
      <c r="L60" s="567"/>
      <c r="M60" s="567"/>
      <c r="N60" s="567"/>
    </row>
    <row r="61" spans="1:14" s="504" customFormat="1" ht="11.25">
      <c r="A61" s="570"/>
      <c r="B61" s="570"/>
      <c r="C61" s="570"/>
      <c r="D61" s="570"/>
      <c r="E61" s="570"/>
      <c r="F61" s="570"/>
      <c r="G61" s="570"/>
      <c r="H61" s="570"/>
      <c r="I61" s="570"/>
      <c r="J61" s="567"/>
      <c r="K61" s="567"/>
      <c r="L61" s="567"/>
      <c r="M61" s="567"/>
      <c r="N61" s="567"/>
    </row>
    <row r="62" spans="1:14" s="504" customFormat="1" ht="11.25">
      <c r="A62" s="570"/>
      <c r="B62" s="570"/>
      <c r="C62" s="570"/>
      <c r="D62" s="570"/>
      <c r="E62" s="570"/>
      <c r="F62" s="570"/>
      <c r="G62" s="570"/>
      <c r="H62" s="570"/>
      <c r="I62" s="570"/>
      <c r="J62" s="567"/>
      <c r="K62" s="567"/>
      <c r="L62" s="567"/>
      <c r="M62" s="567"/>
      <c r="N62" s="567"/>
    </row>
    <row r="63" spans="1:14" s="504" customFormat="1" ht="11.25">
      <c r="A63" s="570"/>
      <c r="B63" s="570"/>
      <c r="C63" s="570"/>
      <c r="D63" s="570"/>
      <c r="E63" s="570"/>
      <c r="F63" s="570"/>
      <c r="G63" s="570"/>
      <c r="H63" s="570"/>
      <c r="I63" s="570"/>
      <c r="J63" s="567"/>
      <c r="K63" s="567"/>
      <c r="L63" s="567"/>
      <c r="M63" s="567"/>
      <c r="N63" s="567"/>
    </row>
    <row r="64" ht="11.25">
      <c r="H64" s="570"/>
    </row>
    <row r="65" ht="11.25">
      <c r="H65" s="570"/>
    </row>
    <row r="66" ht="11.25">
      <c r="H66" s="570"/>
    </row>
    <row r="67" ht="11.25">
      <c r="H67" s="570"/>
    </row>
    <row r="68" ht="11.25">
      <c r="H68" s="570"/>
    </row>
  </sheetData>
  <sheetProtection/>
  <mergeCells count="3">
    <mergeCell ref="B4:C4"/>
    <mergeCell ref="D4:G4"/>
    <mergeCell ref="I4:I5"/>
  </mergeCells>
  <printOptions horizontalCentered="1" verticalCentered="1"/>
  <pageMargins left="0.1968503937007874" right="0.1968503937007874" top="0.1968503937007874" bottom="0.1968503937007874" header="0.5118110236220472" footer="0.5118110236220472"/>
  <pageSetup horizontalDpi="600" verticalDpi="600" orientation="portrait" paperSize="9" r:id="rId1"/>
</worksheet>
</file>

<file path=xl/worksheets/sheet67.xml><?xml version="1.0" encoding="utf-8"?>
<worksheet xmlns="http://schemas.openxmlformats.org/spreadsheetml/2006/main" xmlns:r="http://schemas.openxmlformats.org/officeDocument/2006/relationships">
  <dimension ref="A1:I68"/>
  <sheetViews>
    <sheetView zoomScalePageLayoutView="0" workbookViewId="0" topLeftCell="A1">
      <selection activeCell="A1" sqref="A1"/>
    </sheetView>
  </sheetViews>
  <sheetFormatPr defaultColWidth="7.8515625" defaultRowHeight="12.75"/>
  <cols>
    <col min="1" max="1" width="29.28125" style="463" customWidth="1"/>
    <col min="2" max="2" width="6.8515625" style="463" customWidth="1"/>
    <col min="3" max="3" width="10.421875" style="463" customWidth="1"/>
    <col min="4" max="4" width="10.28125" style="463" customWidth="1"/>
    <col min="5" max="5" width="6.8515625" style="463" customWidth="1"/>
    <col min="6" max="6" width="8.57421875" style="463" customWidth="1"/>
    <col min="7" max="7" width="6.8515625" style="463" customWidth="1"/>
    <col min="8" max="8" width="10.421875" style="463" customWidth="1"/>
    <col min="9" max="9" width="6.8515625" style="463" customWidth="1"/>
    <col min="10" max="16384" width="7.8515625" style="403" customWidth="1"/>
  </cols>
  <sheetData>
    <row r="1" ht="11.25">
      <c r="A1" s="462" t="s">
        <v>534</v>
      </c>
    </row>
    <row r="3" ht="12" thickBot="1">
      <c r="I3" s="584" t="s">
        <v>166</v>
      </c>
    </row>
    <row r="4" spans="1:9" ht="39.75" customHeight="1">
      <c r="A4" s="587" t="s">
        <v>479</v>
      </c>
      <c r="B4" s="658" t="s">
        <v>480</v>
      </c>
      <c r="C4" s="659"/>
      <c r="D4" s="660" t="s">
        <v>481</v>
      </c>
      <c r="E4" s="661"/>
      <c r="F4" s="661"/>
      <c r="G4" s="661"/>
      <c r="H4" s="588"/>
      <c r="I4" s="654" t="s">
        <v>18</v>
      </c>
    </row>
    <row r="5" spans="1:9" ht="69.75" customHeight="1" thickBot="1">
      <c r="A5" s="589" t="s">
        <v>482</v>
      </c>
      <c r="B5" s="469" t="s">
        <v>483</v>
      </c>
      <c r="C5" s="470" t="s">
        <v>521</v>
      </c>
      <c r="D5" s="471" t="s">
        <v>522</v>
      </c>
      <c r="E5" s="472" t="s">
        <v>523</v>
      </c>
      <c r="F5" s="472" t="s">
        <v>524</v>
      </c>
      <c r="G5" s="473" t="s">
        <v>488</v>
      </c>
      <c r="H5" s="470" t="s">
        <v>525</v>
      </c>
      <c r="I5" s="655"/>
    </row>
    <row r="6" spans="1:9" ht="19.5" customHeight="1">
      <c r="A6" s="475" t="s">
        <v>490</v>
      </c>
      <c r="B6" s="476">
        <v>49259.99119446749</v>
      </c>
      <c r="C6" s="477">
        <v>703.4833707300406</v>
      </c>
      <c r="D6" s="478">
        <v>912.3513835583288</v>
      </c>
      <c r="E6" s="479">
        <v>396.73763138295044</v>
      </c>
      <c r="F6" s="479">
        <v>304.7285159559934</v>
      </c>
      <c r="G6" s="479">
        <v>853.913435505201</v>
      </c>
      <c r="H6" s="480">
        <v>2467.7309664024738</v>
      </c>
      <c r="I6" s="579">
        <v>52431.205531600004</v>
      </c>
    </row>
    <row r="7" spans="1:9" ht="19.5" customHeight="1">
      <c r="A7" s="482" t="s">
        <v>491</v>
      </c>
      <c r="B7" s="483">
        <v>12859.747938333523</v>
      </c>
      <c r="C7" s="480">
        <v>102.41764058570314</v>
      </c>
      <c r="D7" s="478">
        <v>791.8151683120117</v>
      </c>
      <c r="E7" s="479">
        <v>313</v>
      </c>
      <c r="F7" s="479">
        <v>280.2813</v>
      </c>
      <c r="G7" s="479">
        <v>801.3628907667062</v>
      </c>
      <c r="H7" s="480">
        <v>2186.459359078718</v>
      </c>
      <c r="I7" s="580">
        <v>15148.624937997945</v>
      </c>
    </row>
    <row r="8" spans="1:9" ht="3" customHeight="1" hidden="1">
      <c r="A8" s="482"/>
      <c r="B8" s="483"/>
      <c r="C8" s="480"/>
      <c r="D8" s="485"/>
      <c r="E8" s="486"/>
      <c r="F8" s="486"/>
      <c r="G8" s="479"/>
      <c r="H8" s="480">
        <v>0</v>
      </c>
      <c r="I8" s="484"/>
    </row>
    <row r="9" spans="1:9" ht="3" customHeight="1" hidden="1">
      <c r="A9" s="482"/>
      <c r="B9" s="483"/>
      <c r="C9" s="480"/>
      <c r="D9" s="485"/>
      <c r="E9" s="486"/>
      <c r="F9" s="486"/>
      <c r="G9" s="479"/>
      <c r="H9" s="480">
        <v>0</v>
      </c>
      <c r="I9" s="484"/>
    </row>
    <row r="10" spans="1:9" ht="3" customHeight="1" hidden="1">
      <c r="A10" s="482"/>
      <c r="B10" s="487"/>
      <c r="C10" s="488"/>
      <c r="D10" s="489"/>
      <c r="E10" s="490"/>
      <c r="F10" s="490"/>
      <c r="G10" s="491"/>
      <c r="H10" s="480">
        <v>0</v>
      </c>
      <c r="I10" s="492"/>
    </row>
    <row r="11" spans="1:9" ht="24.75" customHeight="1">
      <c r="A11" s="493" t="s">
        <v>492</v>
      </c>
      <c r="B11" s="494">
        <v>62119.73913280101</v>
      </c>
      <c r="C11" s="495">
        <v>805.9010113157437</v>
      </c>
      <c r="D11" s="496">
        <v>1704.1665518703405</v>
      </c>
      <c r="E11" s="497">
        <v>709.7376313829504</v>
      </c>
      <c r="F11" s="497">
        <v>585.0098159559934</v>
      </c>
      <c r="G11" s="497">
        <v>1655.2763262719072</v>
      </c>
      <c r="H11" s="495">
        <v>4654.190325481191</v>
      </c>
      <c r="I11" s="498">
        <v>67579.83046959795</v>
      </c>
    </row>
    <row r="12" spans="1:9" ht="19.5" customHeight="1">
      <c r="A12" s="482" t="s">
        <v>493</v>
      </c>
      <c r="B12" s="499">
        <v>13633.240988003305</v>
      </c>
      <c r="C12" s="500">
        <v>292.43494486602486</v>
      </c>
      <c r="D12" s="478">
        <v>2006.1850246836996</v>
      </c>
      <c r="E12" s="502">
        <v>910.0623686170495</v>
      </c>
      <c r="F12" s="502">
        <v>682.14311737734</v>
      </c>
      <c r="G12" s="479">
        <v>1602.380172005447</v>
      </c>
      <c r="H12" s="480">
        <v>5200.7706826835365</v>
      </c>
      <c r="I12" s="580">
        <v>19126.446615552868</v>
      </c>
    </row>
    <row r="13" spans="1:9" ht="19.5" customHeight="1">
      <c r="A13" s="482" t="s">
        <v>494</v>
      </c>
      <c r="B13" s="503">
        <v>7304.370732777212</v>
      </c>
      <c r="C13" s="480">
        <v>78.9985785994602</v>
      </c>
      <c r="D13" s="478">
        <v>616.9048255821795</v>
      </c>
      <c r="E13" s="486">
        <v>242.2</v>
      </c>
      <c r="F13" s="486">
        <v>100.2094</v>
      </c>
      <c r="G13" s="479">
        <v>743.7913984088791</v>
      </c>
      <c r="H13" s="480">
        <v>1703.1056239910586</v>
      </c>
      <c r="I13" s="580">
        <v>9086.47493536773</v>
      </c>
    </row>
    <row r="14" spans="1:9" ht="19.5" customHeight="1">
      <c r="A14" s="482" t="s">
        <v>495</v>
      </c>
      <c r="B14" s="503">
        <v>3045.7103722607158</v>
      </c>
      <c r="C14" s="480">
        <v>209.51128517599435</v>
      </c>
      <c r="D14" s="478">
        <v>1679.5160326688722</v>
      </c>
      <c r="E14" s="486">
        <v>743</v>
      </c>
      <c r="F14" s="486">
        <v>705.95</v>
      </c>
      <c r="G14" s="479">
        <v>2337.304054524855</v>
      </c>
      <c r="H14" s="480">
        <v>5465.770087193727</v>
      </c>
      <c r="I14" s="580">
        <v>8720.991744630437</v>
      </c>
    </row>
    <row r="15" spans="1:9" s="504" customFormat="1" ht="15" customHeight="1" hidden="1">
      <c r="A15" s="482"/>
      <c r="B15" s="503">
        <v>0</v>
      </c>
      <c r="C15" s="480">
        <v>0</v>
      </c>
      <c r="D15" s="478">
        <v>0</v>
      </c>
      <c r="E15" s="486">
        <v>0</v>
      </c>
      <c r="F15" s="486">
        <v>0</v>
      </c>
      <c r="G15" s="479">
        <v>0</v>
      </c>
      <c r="H15" s="480">
        <v>0</v>
      </c>
      <c r="I15" s="484">
        <v>0</v>
      </c>
    </row>
    <row r="16" spans="1:9" ht="19.5" customHeight="1">
      <c r="A16" s="482" t="s">
        <v>496</v>
      </c>
      <c r="B16" s="503">
        <v>2946.841518712999</v>
      </c>
      <c r="C16" s="480">
        <v>72.57387452535681</v>
      </c>
      <c r="D16" s="478">
        <v>503.51309245510276</v>
      </c>
      <c r="E16" s="486">
        <v>219</v>
      </c>
      <c r="F16" s="486">
        <v>129.179</v>
      </c>
      <c r="G16" s="479">
        <v>102.64818064505425</v>
      </c>
      <c r="H16" s="480">
        <v>954.340273100157</v>
      </c>
      <c r="I16" s="580">
        <v>3973.755666338513</v>
      </c>
    </row>
    <row r="17" spans="1:9" ht="9.75" customHeight="1" hidden="1">
      <c r="A17" s="482"/>
      <c r="B17" s="505"/>
      <c r="C17" s="488"/>
      <c r="D17" s="489"/>
      <c r="E17" s="490"/>
      <c r="F17" s="490"/>
      <c r="G17" s="491"/>
      <c r="H17" s="480">
        <v>0</v>
      </c>
      <c r="I17" s="492"/>
    </row>
    <row r="18" spans="1:9" ht="24.75" customHeight="1">
      <c r="A18" s="506" t="s">
        <v>497</v>
      </c>
      <c r="B18" s="494">
        <v>26930.16361175423</v>
      </c>
      <c r="C18" s="495">
        <v>653.5186831668362</v>
      </c>
      <c r="D18" s="496">
        <v>4806.118975389854</v>
      </c>
      <c r="E18" s="497">
        <v>2114.2623686170496</v>
      </c>
      <c r="F18" s="497">
        <v>1617.48151737734</v>
      </c>
      <c r="G18" s="497">
        <v>4786.123805584235</v>
      </c>
      <c r="H18" s="495">
        <v>13323.98666696848</v>
      </c>
      <c r="I18" s="498">
        <v>40907.66896188955</v>
      </c>
    </row>
    <row r="19" spans="1:9" ht="19.5" customHeight="1">
      <c r="A19" s="507" t="s">
        <v>498</v>
      </c>
      <c r="B19" s="508">
        <v>2665.319580656497</v>
      </c>
      <c r="C19" s="509">
        <v>20.157166887516865</v>
      </c>
      <c r="D19" s="478">
        <v>52.9580050276043</v>
      </c>
      <c r="E19" s="511">
        <v>28</v>
      </c>
      <c r="F19" s="511">
        <v>9.026666666666667</v>
      </c>
      <c r="G19" s="479">
        <v>47.62572693326638</v>
      </c>
      <c r="H19" s="480">
        <v>137.61039862753734</v>
      </c>
      <c r="I19" s="580">
        <v>2823.087146171551</v>
      </c>
    </row>
    <row r="20" spans="1:9" ht="24.75" customHeight="1">
      <c r="A20" s="512" t="s">
        <v>499</v>
      </c>
      <c r="B20" s="494">
        <v>91715.22232521173</v>
      </c>
      <c r="C20" s="495">
        <v>1479.5768613700968</v>
      </c>
      <c r="D20" s="496">
        <v>6563.243532287799</v>
      </c>
      <c r="E20" s="497">
        <v>2852</v>
      </c>
      <c r="F20" s="497">
        <v>2211.518</v>
      </c>
      <c r="G20" s="497">
        <v>6489.025858789409</v>
      </c>
      <c r="H20" s="495">
        <v>18115.787391077207</v>
      </c>
      <c r="I20" s="498">
        <v>111310.58657765905</v>
      </c>
    </row>
    <row r="21" spans="1:9" ht="19.5" customHeight="1">
      <c r="A21" s="513" t="s">
        <v>500</v>
      </c>
      <c r="B21" s="499">
        <v>21246.687312635524</v>
      </c>
      <c r="C21" s="500">
        <v>479.13569062115107</v>
      </c>
      <c r="D21" s="478">
        <v>3526.2196379837856</v>
      </c>
      <c r="E21" s="502">
        <v>1258</v>
      </c>
      <c r="F21" s="502">
        <v>817.752</v>
      </c>
      <c r="G21" s="479">
        <v>4137.901412409388</v>
      </c>
      <c r="H21" s="479">
        <v>9739.873050393175</v>
      </c>
      <c r="I21" s="580">
        <v>31465.69605364985</v>
      </c>
    </row>
    <row r="22" spans="1:9" ht="19.5" customHeight="1">
      <c r="A22" s="515" t="s">
        <v>526</v>
      </c>
      <c r="B22" s="503">
        <v>3502.8623132891134</v>
      </c>
      <c r="C22" s="480">
        <v>69.70057074617309</v>
      </c>
      <c r="D22" s="478">
        <v>1508.2592349530596</v>
      </c>
      <c r="E22" s="486">
        <v>613</v>
      </c>
      <c r="F22" s="486">
        <v>678.991</v>
      </c>
      <c r="G22" s="479">
        <v>2059.296921911913</v>
      </c>
      <c r="H22" s="479">
        <v>4859.547156864973</v>
      </c>
      <c r="I22" s="580">
        <v>8432.11004090026</v>
      </c>
    </row>
    <row r="23" spans="1:9" ht="7.5" customHeight="1" hidden="1">
      <c r="A23" s="515"/>
      <c r="B23" s="487"/>
      <c r="C23" s="488"/>
      <c r="D23" s="489"/>
      <c r="E23" s="490"/>
      <c r="F23" s="490"/>
      <c r="G23" s="491"/>
      <c r="H23" s="491">
        <v>0</v>
      </c>
      <c r="I23" s="492"/>
    </row>
    <row r="24" spans="1:9" ht="24.75" customHeight="1" thickBot="1">
      <c r="A24" s="516" t="s">
        <v>502</v>
      </c>
      <c r="B24" s="494">
        <v>24749.549625924636</v>
      </c>
      <c r="C24" s="495">
        <v>548.8362613673241</v>
      </c>
      <c r="D24" s="517">
        <v>5034.478872936845</v>
      </c>
      <c r="E24" s="518">
        <v>1871</v>
      </c>
      <c r="F24" s="518">
        <v>1496.743</v>
      </c>
      <c r="G24" s="497">
        <v>6197.198334321301</v>
      </c>
      <c r="H24" s="497">
        <v>14599.420207258147</v>
      </c>
      <c r="I24" s="498">
        <v>39897.806094550106</v>
      </c>
    </row>
    <row r="25" spans="1:9" ht="30" customHeight="1" thickBot="1">
      <c r="A25" s="519" t="s">
        <v>503</v>
      </c>
      <c r="B25" s="520">
        <v>116464.77195113635</v>
      </c>
      <c r="C25" s="521">
        <v>2028.413122737421</v>
      </c>
      <c r="D25" s="522">
        <v>11597.722405224644</v>
      </c>
      <c r="E25" s="523">
        <v>4723</v>
      </c>
      <c r="F25" s="523">
        <v>3708.261</v>
      </c>
      <c r="G25" s="523">
        <v>12686.22419311071</v>
      </c>
      <c r="H25" s="521">
        <v>32715.207598335353</v>
      </c>
      <c r="I25" s="524">
        <v>151208.39267220916</v>
      </c>
    </row>
    <row r="26" spans="1:9" ht="19.5" customHeight="1">
      <c r="A26" s="525" t="s">
        <v>504</v>
      </c>
      <c r="B26" s="476">
        <v>4729.168936350072</v>
      </c>
      <c r="C26" s="526"/>
      <c r="D26" s="527"/>
      <c r="E26" s="528"/>
      <c r="F26" s="528"/>
      <c r="G26" s="529"/>
      <c r="H26" s="480">
        <v>0</v>
      </c>
      <c r="I26" s="579">
        <v>4729.168936350072</v>
      </c>
    </row>
    <row r="27" spans="1:9" ht="19.5" customHeight="1">
      <c r="A27" s="525" t="s">
        <v>505</v>
      </c>
      <c r="B27" s="483">
        <v>10342.51649029747</v>
      </c>
      <c r="C27" s="480"/>
      <c r="D27" s="485"/>
      <c r="E27" s="486"/>
      <c r="F27" s="486"/>
      <c r="G27" s="479"/>
      <c r="H27" s="480">
        <v>0</v>
      </c>
      <c r="I27" s="580">
        <v>10342.51649029747</v>
      </c>
    </row>
    <row r="28" spans="1:9" ht="19.5" customHeight="1" thickBot="1">
      <c r="A28" s="482" t="s">
        <v>506</v>
      </c>
      <c r="B28" s="530">
        <v>2113.2767389600003</v>
      </c>
      <c r="C28" s="531"/>
      <c r="D28" s="532"/>
      <c r="E28" s="533"/>
      <c r="F28" s="533"/>
      <c r="G28" s="534"/>
      <c r="H28" s="480">
        <v>0</v>
      </c>
      <c r="I28" s="582">
        <v>2113.2767389600003</v>
      </c>
    </row>
    <row r="29" spans="1:9" ht="30" customHeight="1" thickBot="1">
      <c r="A29" s="519" t="s">
        <v>55</v>
      </c>
      <c r="B29" s="520">
        <v>133649.7341167439</v>
      </c>
      <c r="C29" s="521">
        <v>2028.413122737421</v>
      </c>
      <c r="D29" s="536">
        <v>11597.722405224644</v>
      </c>
      <c r="E29" s="537">
        <v>4723</v>
      </c>
      <c r="F29" s="537">
        <v>3708.261</v>
      </c>
      <c r="G29" s="523">
        <v>12686.22419311071</v>
      </c>
      <c r="H29" s="521">
        <v>32715.207598335353</v>
      </c>
      <c r="I29" s="524">
        <v>168393.3548378167</v>
      </c>
    </row>
    <row r="30" spans="1:9" ht="19.5" customHeight="1">
      <c r="A30" s="482" t="s">
        <v>507</v>
      </c>
      <c r="B30" s="476">
        <v>464.4029271795165</v>
      </c>
      <c r="C30" s="477">
        <v>1297.7432112345039</v>
      </c>
      <c r="D30" s="538"/>
      <c r="E30" s="539"/>
      <c r="F30" s="539"/>
      <c r="G30" s="540"/>
      <c r="H30" s="480">
        <v>1197.999839363225</v>
      </c>
      <c r="I30" s="579">
        <v>2960.1459777772457</v>
      </c>
    </row>
    <row r="31" spans="1:9" ht="19.5" customHeight="1">
      <c r="A31" s="482" t="s">
        <v>508</v>
      </c>
      <c r="B31" s="487">
        <v>402.78160561</v>
      </c>
      <c r="C31" s="488">
        <v>1833.7396109599733</v>
      </c>
      <c r="D31" s="541"/>
      <c r="E31" s="542"/>
      <c r="F31" s="542"/>
      <c r="G31" s="543"/>
      <c r="H31" s="480">
        <v>36.1</v>
      </c>
      <c r="I31" s="585">
        <v>2272.6212165699735</v>
      </c>
    </row>
    <row r="32" spans="1:9" ht="24.75" customHeight="1" thickBot="1">
      <c r="A32" s="544" t="s">
        <v>509</v>
      </c>
      <c r="B32" s="545">
        <v>867.1845327895164</v>
      </c>
      <c r="C32" s="546">
        <v>3131.482822194477</v>
      </c>
      <c r="D32" s="573"/>
      <c r="E32" s="574"/>
      <c r="F32" s="574"/>
      <c r="G32" s="574"/>
      <c r="H32" s="546">
        <v>1234.0998393632249</v>
      </c>
      <c r="I32" s="549">
        <v>5232.76719434722</v>
      </c>
    </row>
    <row r="33" spans="1:9" ht="24.75" customHeight="1">
      <c r="A33" s="550" t="s">
        <v>510</v>
      </c>
      <c r="B33" s="551"/>
      <c r="C33" s="586">
        <v>3096.4634579018966</v>
      </c>
      <c r="D33" s="553"/>
      <c r="E33" s="554"/>
      <c r="F33" s="554"/>
      <c r="G33" s="559"/>
      <c r="H33" s="556">
        <v>3524.43748</v>
      </c>
      <c r="I33" s="467">
        <v>6620.900937901897</v>
      </c>
    </row>
    <row r="34" spans="1:9" ht="24.75" customHeight="1">
      <c r="A34" s="506" t="s">
        <v>377</v>
      </c>
      <c r="B34" s="494">
        <v>12.623316967276654</v>
      </c>
      <c r="C34" s="495">
        <v>895.0481535180483</v>
      </c>
      <c r="D34" s="557"/>
      <c r="E34" s="558"/>
      <c r="F34" s="558"/>
      <c r="G34" s="559"/>
      <c r="H34" s="495">
        <v>106.11475825616947</v>
      </c>
      <c r="I34" s="498">
        <v>1013.7862287414944</v>
      </c>
    </row>
    <row r="35" spans="1:9" ht="24.75" customHeight="1">
      <c r="A35" s="506" t="s">
        <v>511</v>
      </c>
      <c r="B35" s="494">
        <v>7698.011309999999</v>
      </c>
      <c r="C35" s="495">
        <v>1048.5</v>
      </c>
      <c r="D35" s="557"/>
      <c r="E35" s="557"/>
      <c r="F35" s="557"/>
      <c r="G35" s="559"/>
      <c r="H35" s="495">
        <v>4937.5655097465</v>
      </c>
      <c r="I35" s="498">
        <v>13684.076819746497</v>
      </c>
    </row>
    <row r="36" spans="1:9" ht="24.75" customHeight="1" thickBot="1">
      <c r="A36" s="544" t="s">
        <v>547</v>
      </c>
      <c r="B36" s="494"/>
      <c r="C36" s="560"/>
      <c r="D36" s="561"/>
      <c r="E36" s="562"/>
      <c r="F36" s="562"/>
      <c r="G36" s="559"/>
      <c r="H36" s="556">
        <v>-3398.03748</v>
      </c>
      <c r="I36" s="549">
        <v>-3398.03748</v>
      </c>
    </row>
    <row r="37" spans="1:9" ht="30" customHeight="1" thickBot="1">
      <c r="A37" s="564" t="s">
        <v>512</v>
      </c>
      <c r="B37" s="520">
        <v>142227.5532765007</v>
      </c>
      <c r="C37" s="521">
        <v>10199.907556351842</v>
      </c>
      <c r="D37" s="565"/>
      <c r="E37" s="566"/>
      <c r="F37" s="566"/>
      <c r="G37" s="575"/>
      <c r="H37" s="521">
        <v>39119.38770570125</v>
      </c>
      <c r="I37" s="524">
        <v>191546.8485385538</v>
      </c>
    </row>
    <row r="38" spans="1:9" ht="15" customHeight="1">
      <c r="A38" s="567" t="s">
        <v>527</v>
      </c>
      <c r="B38" s="568"/>
      <c r="C38" s="568"/>
      <c r="D38" s="569"/>
      <c r="E38" s="569"/>
      <c r="F38" s="569"/>
      <c r="G38" s="569"/>
      <c r="H38" s="568"/>
      <c r="I38" s="568"/>
    </row>
    <row r="39" spans="1:9" ht="15" customHeight="1">
      <c r="A39" s="567" t="s">
        <v>528</v>
      </c>
      <c r="B39" s="568"/>
      <c r="C39" s="568"/>
      <c r="D39" s="569"/>
      <c r="E39" s="569"/>
      <c r="F39" s="569"/>
      <c r="G39" s="569"/>
      <c r="H39" s="568"/>
      <c r="I39" s="568"/>
    </row>
    <row r="40" ht="15" customHeight="1">
      <c r="A40" s="463" t="s">
        <v>529</v>
      </c>
    </row>
    <row r="41" spans="2:8" ht="21" customHeight="1">
      <c r="B41" s="593"/>
      <c r="C41" s="593"/>
      <c r="H41" s="570"/>
    </row>
    <row r="42" ht="21" customHeight="1">
      <c r="H42" s="570"/>
    </row>
    <row r="43" spans="1:9" s="504" customFormat="1" ht="11.25">
      <c r="A43" s="570"/>
      <c r="B43" s="570"/>
      <c r="C43" s="570"/>
      <c r="D43" s="570"/>
      <c r="E43" s="570"/>
      <c r="F43" s="570"/>
      <c r="G43" s="570"/>
      <c r="H43" s="570"/>
      <c r="I43" s="570"/>
    </row>
    <row r="44" spans="1:9" s="504" customFormat="1" ht="11.25">
      <c r="A44" s="570"/>
      <c r="B44" s="570"/>
      <c r="C44" s="570"/>
      <c r="D44" s="570"/>
      <c r="E44" s="570"/>
      <c r="F44" s="570"/>
      <c r="G44" s="570"/>
      <c r="H44" s="570"/>
      <c r="I44" s="570"/>
    </row>
    <row r="45" spans="1:9" s="504" customFormat="1" ht="11.25">
      <c r="A45" s="570"/>
      <c r="B45" s="570"/>
      <c r="C45" s="570"/>
      <c r="D45" s="570"/>
      <c r="E45" s="570"/>
      <c r="F45" s="570"/>
      <c r="G45" s="570"/>
      <c r="H45" s="570"/>
      <c r="I45" s="570"/>
    </row>
    <row r="46" spans="1:9" s="504" customFormat="1" ht="11.25">
      <c r="A46" s="570"/>
      <c r="B46" s="570"/>
      <c r="C46" s="570"/>
      <c r="D46" s="570"/>
      <c r="E46" s="570"/>
      <c r="F46" s="570"/>
      <c r="G46" s="570"/>
      <c r="H46" s="570"/>
      <c r="I46" s="570"/>
    </row>
    <row r="47" spans="1:9" s="504" customFormat="1" ht="11.25">
      <c r="A47" s="570"/>
      <c r="B47" s="570"/>
      <c r="C47" s="570"/>
      <c r="D47" s="570"/>
      <c r="E47" s="570"/>
      <c r="F47" s="570"/>
      <c r="G47" s="570"/>
      <c r="H47" s="570"/>
      <c r="I47" s="570"/>
    </row>
    <row r="48" spans="1:9" s="504" customFormat="1" ht="11.25">
      <c r="A48" s="570"/>
      <c r="B48" s="570"/>
      <c r="C48" s="570"/>
      <c r="D48" s="570"/>
      <c r="E48" s="570"/>
      <c r="F48" s="570"/>
      <c r="G48" s="570"/>
      <c r="H48" s="570"/>
      <c r="I48" s="570"/>
    </row>
    <row r="49" spans="1:9" s="504" customFormat="1" ht="11.25">
      <c r="A49" s="570"/>
      <c r="B49" s="570"/>
      <c r="C49" s="570"/>
      <c r="D49" s="570"/>
      <c r="E49" s="570"/>
      <c r="F49" s="570"/>
      <c r="G49" s="570"/>
      <c r="H49" s="570"/>
      <c r="I49" s="570"/>
    </row>
    <row r="50" spans="1:9" s="504" customFormat="1" ht="11.25">
      <c r="A50" s="570"/>
      <c r="B50" s="570"/>
      <c r="C50" s="570"/>
      <c r="D50" s="570"/>
      <c r="E50" s="570"/>
      <c r="F50" s="570"/>
      <c r="G50" s="570"/>
      <c r="H50" s="570"/>
      <c r="I50" s="570"/>
    </row>
    <row r="51" spans="1:9" s="504" customFormat="1" ht="11.25">
      <c r="A51" s="570"/>
      <c r="B51" s="570"/>
      <c r="C51" s="570"/>
      <c r="D51" s="570"/>
      <c r="E51" s="570"/>
      <c r="F51" s="570"/>
      <c r="G51" s="570"/>
      <c r="H51" s="570"/>
      <c r="I51" s="570"/>
    </row>
    <row r="52" ht="11.25">
      <c r="H52" s="570"/>
    </row>
    <row r="53" ht="11.25">
      <c r="H53" s="570"/>
    </row>
    <row r="54" ht="11.25">
      <c r="H54" s="570"/>
    </row>
    <row r="55" ht="11.25">
      <c r="H55" s="570"/>
    </row>
    <row r="56" ht="11.25">
      <c r="H56" s="570"/>
    </row>
    <row r="57" ht="11.25">
      <c r="H57" s="570"/>
    </row>
    <row r="58" ht="11.25">
      <c r="H58" s="570"/>
    </row>
    <row r="59" ht="11.25">
      <c r="H59" s="570"/>
    </row>
    <row r="60" ht="11.25">
      <c r="H60" s="570"/>
    </row>
    <row r="61" ht="11.25">
      <c r="H61" s="570"/>
    </row>
    <row r="62" ht="11.25">
      <c r="H62" s="570"/>
    </row>
    <row r="63" ht="11.25">
      <c r="H63" s="570"/>
    </row>
    <row r="64" ht="11.25">
      <c r="H64" s="570"/>
    </row>
    <row r="65" ht="11.25">
      <c r="H65" s="570"/>
    </row>
    <row r="66" ht="11.25">
      <c r="H66" s="570"/>
    </row>
    <row r="67" ht="11.25">
      <c r="H67" s="570"/>
    </row>
    <row r="68" ht="11.25">
      <c r="H68" s="570"/>
    </row>
  </sheetData>
  <sheetProtection/>
  <mergeCells count="3">
    <mergeCell ref="D4:G4"/>
    <mergeCell ref="I4:I5"/>
    <mergeCell ref="B4:C4"/>
  </mergeCells>
  <printOptions/>
  <pageMargins left="0.787401575" right="0.787401575" top="0.984251969" bottom="0.984251969" header="0.4921259845" footer="0.4921259845"/>
  <pageSetup horizontalDpi="600" verticalDpi="600" orientation="portrait" paperSize="9" r:id="rId1"/>
</worksheet>
</file>

<file path=xl/worksheets/sheet68.xml><?xml version="1.0" encoding="utf-8"?>
<worksheet xmlns="http://schemas.openxmlformats.org/spreadsheetml/2006/main" xmlns:r="http://schemas.openxmlformats.org/officeDocument/2006/relationships">
  <dimension ref="A1:I73"/>
  <sheetViews>
    <sheetView zoomScalePageLayoutView="0" workbookViewId="0" topLeftCell="A1">
      <selection activeCell="A1" sqref="A1"/>
    </sheetView>
  </sheetViews>
  <sheetFormatPr defaultColWidth="7.8515625" defaultRowHeight="12.75"/>
  <cols>
    <col min="1" max="1" width="29.28125" style="463" customWidth="1"/>
    <col min="2" max="2" width="7.140625" style="463" customWidth="1"/>
    <col min="3" max="3" width="11.00390625" style="463" customWidth="1"/>
    <col min="4" max="4" width="10.140625" style="463" customWidth="1"/>
    <col min="5" max="5" width="7.140625" style="463" customWidth="1"/>
    <col min="6" max="6" width="8.57421875" style="463" customWidth="1"/>
    <col min="7" max="7" width="7.140625" style="463" customWidth="1"/>
    <col min="8" max="8" width="10.7109375" style="463" customWidth="1"/>
    <col min="9" max="9" width="7.8515625" style="463" customWidth="1"/>
    <col min="10" max="16384" width="7.8515625" style="403" customWidth="1"/>
  </cols>
  <sheetData>
    <row r="1" ht="11.25">
      <c r="A1" s="462" t="s">
        <v>535</v>
      </c>
    </row>
    <row r="3" ht="12" thickBot="1">
      <c r="I3" s="584" t="s">
        <v>166</v>
      </c>
    </row>
    <row r="4" spans="1:9" ht="39.75" customHeight="1">
      <c r="A4" s="465" t="s">
        <v>479</v>
      </c>
      <c r="B4" s="650" t="s">
        <v>480</v>
      </c>
      <c r="C4" s="651"/>
      <c r="D4" s="652" t="s">
        <v>481</v>
      </c>
      <c r="E4" s="653"/>
      <c r="F4" s="653"/>
      <c r="G4" s="653"/>
      <c r="H4" s="466"/>
      <c r="I4" s="654" t="s">
        <v>18</v>
      </c>
    </row>
    <row r="5" spans="1:9" ht="69.75" customHeight="1" thickBot="1">
      <c r="A5" s="468" t="s">
        <v>482</v>
      </c>
      <c r="B5" s="469" t="s">
        <v>536</v>
      </c>
      <c r="C5" s="470" t="s">
        <v>521</v>
      </c>
      <c r="D5" s="471" t="s">
        <v>537</v>
      </c>
      <c r="E5" s="472" t="s">
        <v>538</v>
      </c>
      <c r="F5" s="472" t="s">
        <v>539</v>
      </c>
      <c r="G5" s="473" t="s">
        <v>488</v>
      </c>
      <c r="H5" s="470" t="s">
        <v>540</v>
      </c>
      <c r="I5" s="655"/>
    </row>
    <row r="6" spans="1:9" ht="19.5" customHeight="1">
      <c r="A6" s="475" t="s">
        <v>490</v>
      </c>
      <c r="B6" s="476">
        <v>50711.6159408183</v>
      </c>
      <c r="C6" s="477">
        <v>775.0659482879234</v>
      </c>
      <c r="D6" s="478">
        <v>1054.5170546291674</v>
      </c>
      <c r="E6" s="479">
        <v>455.82621478041114</v>
      </c>
      <c r="F6" s="479">
        <v>324.0377934082614</v>
      </c>
      <c r="G6" s="479">
        <v>913.4613164759285</v>
      </c>
      <c r="H6" s="480">
        <v>2747.8423792937683</v>
      </c>
      <c r="I6" s="579">
        <v>54234.5242684</v>
      </c>
    </row>
    <row r="7" spans="1:9" ht="19.5" customHeight="1">
      <c r="A7" s="482" t="s">
        <v>491</v>
      </c>
      <c r="B7" s="483">
        <v>13239.179878418643</v>
      </c>
      <c r="C7" s="480">
        <v>109.49737773350186</v>
      </c>
      <c r="D7" s="478">
        <v>867.8294244699649</v>
      </c>
      <c r="E7" s="479">
        <v>360</v>
      </c>
      <c r="F7" s="479">
        <v>298.0414671750468</v>
      </c>
      <c r="G7" s="479">
        <v>831.9188060689885</v>
      </c>
      <c r="H7" s="480">
        <v>2357.7896977140003</v>
      </c>
      <c r="I7" s="580">
        <v>15706.466953866144</v>
      </c>
    </row>
    <row r="8" spans="1:9" ht="3" customHeight="1" hidden="1">
      <c r="A8" s="482"/>
      <c r="B8" s="483"/>
      <c r="C8" s="480"/>
      <c r="D8" s="485"/>
      <c r="E8" s="486"/>
      <c r="F8" s="486"/>
      <c r="G8" s="479"/>
      <c r="H8" s="480">
        <v>0</v>
      </c>
      <c r="I8" s="484"/>
    </row>
    <row r="9" spans="1:9" ht="3" customHeight="1" hidden="1">
      <c r="A9" s="482"/>
      <c r="B9" s="483"/>
      <c r="C9" s="480"/>
      <c r="D9" s="485"/>
      <c r="E9" s="486"/>
      <c r="F9" s="486"/>
      <c r="G9" s="479"/>
      <c r="H9" s="480">
        <v>0</v>
      </c>
      <c r="I9" s="484"/>
    </row>
    <row r="10" spans="1:9" ht="3" customHeight="1" hidden="1">
      <c r="A10" s="482"/>
      <c r="B10" s="487"/>
      <c r="C10" s="488"/>
      <c r="D10" s="489"/>
      <c r="E10" s="490"/>
      <c r="F10" s="490"/>
      <c r="G10" s="491"/>
      <c r="H10" s="480">
        <v>0</v>
      </c>
      <c r="I10" s="492"/>
    </row>
    <row r="11" spans="1:9" ht="24.75" customHeight="1">
      <c r="A11" s="493" t="s">
        <v>492</v>
      </c>
      <c r="B11" s="494">
        <v>63950.79581923694</v>
      </c>
      <c r="C11" s="495">
        <v>884.5633260214253</v>
      </c>
      <c r="D11" s="496">
        <v>1922.3464790991325</v>
      </c>
      <c r="E11" s="497">
        <v>815.8262147804112</v>
      </c>
      <c r="F11" s="497">
        <v>622.0792605833083</v>
      </c>
      <c r="G11" s="497">
        <v>1745.380122544917</v>
      </c>
      <c r="H11" s="495">
        <v>5105.632077007769</v>
      </c>
      <c r="I11" s="498">
        <v>69940.99122226614</v>
      </c>
    </row>
    <row r="12" spans="1:9" ht="19.5" customHeight="1">
      <c r="A12" s="482" t="s">
        <v>493</v>
      </c>
      <c r="B12" s="499">
        <v>13999.418980247065</v>
      </c>
      <c r="C12" s="500">
        <v>313.91191923181555</v>
      </c>
      <c r="D12" s="478">
        <v>2132.1612197264253</v>
      </c>
      <c r="E12" s="502">
        <v>950.773785219589</v>
      </c>
      <c r="F12" s="502">
        <v>709.081495382323</v>
      </c>
      <c r="G12" s="479">
        <v>1815.5623335371565</v>
      </c>
      <c r="H12" s="480">
        <v>5607.578833865494</v>
      </c>
      <c r="I12" s="580">
        <v>19920.909733344375</v>
      </c>
    </row>
    <row r="13" spans="1:9" ht="19.5" customHeight="1">
      <c r="A13" s="482" t="s">
        <v>494</v>
      </c>
      <c r="B13" s="503">
        <v>7832.50989136776</v>
      </c>
      <c r="C13" s="480">
        <v>81.92706289174163</v>
      </c>
      <c r="D13" s="478">
        <v>619.7854233420103</v>
      </c>
      <c r="E13" s="486">
        <v>237.4</v>
      </c>
      <c r="F13" s="486">
        <v>100.39964929804685</v>
      </c>
      <c r="G13" s="479">
        <v>816.733484833805</v>
      </c>
      <c r="H13" s="480">
        <v>1774.3185574738623</v>
      </c>
      <c r="I13" s="580">
        <v>9688.755511733365</v>
      </c>
    </row>
    <row r="14" spans="1:9" ht="19.5" customHeight="1">
      <c r="A14" s="482" t="s">
        <v>495</v>
      </c>
      <c r="B14" s="503">
        <v>3152.0791052698073</v>
      </c>
      <c r="C14" s="480">
        <v>243.6536506780804</v>
      </c>
      <c r="D14" s="478">
        <v>1721.0381913216913</v>
      </c>
      <c r="E14" s="486">
        <v>760</v>
      </c>
      <c r="F14" s="486">
        <v>714.6697602922857</v>
      </c>
      <c r="G14" s="479">
        <v>2423.6292503895447</v>
      </c>
      <c r="H14" s="480">
        <v>5619.337202003522</v>
      </c>
      <c r="I14" s="580">
        <v>9015.06995795141</v>
      </c>
    </row>
    <row r="15" spans="1:9" s="504" customFormat="1" ht="15" customHeight="1" hidden="1">
      <c r="A15" s="482"/>
      <c r="B15" s="503">
        <v>0</v>
      </c>
      <c r="C15" s="480">
        <v>0</v>
      </c>
      <c r="D15" s="478">
        <v>0</v>
      </c>
      <c r="E15" s="486">
        <v>0</v>
      </c>
      <c r="F15" s="486">
        <v>0</v>
      </c>
      <c r="G15" s="479">
        <v>0</v>
      </c>
      <c r="H15" s="480">
        <v>0</v>
      </c>
      <c r="I15" s="484">
        <v>0</v>
      </c>
    </row>
    <row r="16" spans="1:9" ht="19.5" customHeight="1">
      <c r="A16" s="482" t="s">
        <v>496</v>
      </c>
      <c r="B16" s="503">
        <v>3027.5022876444355</v>
      </c>
      <c r="C16" s="480">
        <v>75.6908156387743</v>
      </c>
      <c r="D16" s="478">
        <v>513.2381079396823</v>
      </c>
      <c r="E16" s="486">
        <v>254</v>
      </c>
      <c r="F16" s="486">
        <v>126.65324539303883</v>
      </c>
      <c r="G16" s="479">
        <v>105.39580553151518</v>
      </c>
      <c r="H16" s="480">
        <v>999.2871588642363</v>
      </c>
      <c r="I16" s="580">
        <v>4102.480262147446</v>
      </c>
    </row>
    <row r="17" spans="1:9" ht="9.75" customHeight="1" hidden="1">
      <c r="A17" s="482"/>
      <c r="B17" s="505"/>
      <c r="C17" s="488"/>
      <c r="D17" s="489"/>
      <c r="E17" s="490"/>
      <c r="F17" s="490"/>
      <c r="G17" s="491"/>
      <c r="H17" s="480">
        <v>0</v>
      </c>
      <c r="I17" s="492"/>
    </row>
    <row r="18" spans="1:9" ht="24.75" customHeight="1">
      <c r="A18" s="506" t="s">
        <v>497</v>
      </c>
      <c r="B18" s="494">
        <v>28011.510264529068</v>
      </c>
      <c r="C18" s="495">
        <v>715.1834484404119</v>
      </c>
      <c r="D18" s="496">
        <v>4986.222942329809</v>
      </c>
      <c r="E18" s="497">
        <v>2202.1737852195893</v>
      </c>
      <c r="F18" s="497">
        <v>1650.8041503656943</v>
      </c>
      <c r="G18" s="497">
        <v>5161.3208742920215</v>
      </c>
      <c r="H18" s="495">
        <v>14000.521752207114</v>
      </c>
      <c r="I18" s="498">
        <v>42727.215465176596</v>
      </c>
    </row>
    <row r="19" spans="1:9" ht="19.5" customHeight="1">
      <c r="A19" s="507" t="s">
        <v>498</v>
      </c>
      <c r="B19" s="508">
        <v>2901.4023844371272</v>
      </c>
      <c r="C19" s="509">
        <v>23.37946533012596</v>
      </c>
      <c r="D19" s="478">
        <v>60.48622396504119</v>
      </c>
      <c r="E19" s="511">
        <v>33</v>
      </c>
      <c r="F19" s="511">
        <v>10.012149263791425</v>
      </c>
      <c r="G19" s="479">
        <v>53.31709697890301</v>
      </c>
      <c r="H19" s="480">
        <v>156.81547020773564</v>
      </c>
      <c r="I19" s="580">
        <v>3081.5973199749887</v>
      </c>
    </row>
    <row r="20" spans="1:9" ht="24.75" customHeight="1">
      <c r="A20" s="512" t="s">
        <v>499</v>
      </c>
      <c r="B20" s="494">
        <v>94863.70846820314</v>
      </c>
      <c r="C20" s="495">
        <v>1623.126239791963</v>
      </c>
      <c r="D20" s="496">
        <v>6969.055645393983</v>
      </c>
      <c r="E20" s="497">
        <v>3051</v>
      </c>
      <c r="F20" s="497">
        <v>2282.895560212794</v>
      </c>
      <c r="G20" s="497">
        <v>6960.018093815841</v>
      </c>
      <c r="H20" s="495">
        <v>19262.969299422617</v>
      </c>
      <c r="I20" s="498">
        <v>115749.80400741771</v>
      </c>
    </row>
    <row r="21" spans="1:9" ht="19.5" customHeight="1">
      <c r="A21" s="513" t="s">
        <v>500</v>
      </c>
      <c r="B21" s="499">
        <v>21559.98659234991</v>
      </c>
      <c r="C21" s="500">
        <v>456.8643377212974</v>
      </c>
      <c r="D21" s="478">
        <v>3653.518123235112</v>
      </c>
      <c r="E21" s="502">
        <v>1233</v>
      </c>
      <c r="F21" s="502">
        <v>780.0410813176243</v>
      </c>
      <c r="G21" s="479">
        <v>4258.472506967137</v>
      </c>
      <c r="H21" s="479">
        <v>9925.031711519872</v>
      </c>
      <c r="I21" s="580">
        <v>31941.88264159108</v>
      </c>
    </row>
    <row r="22" spans="1:9" ht="19.5" customHeight="1">
      <c r="A22" s="515" t="s">
        <v>541</v>
      </c>
      <c r="B22" s="503">
        <v>3746.633346255613</v>
      </c>
      <c r="C22" s="480">
        <v>73.69811689236889</v>
      </c>
      <c r="D22" s="478">
        <v>1648.2664960447817</v>
      </c>
      <c r="E22" s="486">
        <v>693</v>
      </c>
      <c r="F22" s="486">
        <v>734.8387604632954</v>
      </c>
      <c r="G22" s="479">
        <v>1932.802719007398</v>
      </c>
      <c r="H22" s="479">
        <v>5008.907975515475</v>
      </c>
      <c r="I22" s="580">
        <v>8829.239438663457</v>
      </c>
    </row>
    <row r="23" spans="1:9" ht="7.5" customHeight="1" hidden="1">
      <c r="A23" s="515"/>
      <c r="B23" s="487"/>
      <c r="C23" s="488"/>
      <c r="D23" s="489"/>
      <c r="E23" s="490"/>
      <c r="F23" s="490"/>
      <c r="G23" s="491"/>
      <c r="H23" s="491">
        <v>0</v>
      </c>
      <c r="I23" s="492"/>
    </row>
    <row r="24" spans="1:9" ht="24.75" customHeight="1" thickBot="1">
      <c r="A24" s="516" t="s">
        <v>502</v>
      </c>
      <c r="B24" s="494">
        <v>25306.619938605523</v>
      </c>
      <c r="C24" s="495">
        <v>530.5624546136662</v>
      </c>
      <c r="D24" s="517">
        <v>5301.784619279893</v>
      </c>
      <c r="E24" s="518">
        <v>1926</v>
      </c>
      <c r="F24" s="518">
        <v>1514.8798417809198</v>
      </c>
      <c r="G24" s="497">
        <v>6191.275225974535</v>
      </c>
      <c r="H24" s="497">
        <v>14933.939687035348</v>
      </c>
      <c r="I24" s="498">
        <v>40771.122080254536</v>
      </c>
    </row>
    <row r="25" spans="1:9" ht="30" customHeight="1" thickBot="1">
      <c r="A25" s="519" t="s">
        <v>503</v>
      </c>
      <c r="B25" s="520">
        <v>120170.32840680867</v>
      </c>
      <c r="C25" s="521">
        <v>2153.688694405629</v>
      </c>
      <c r="D25" s="522">
        <v>12270.840264673876</v>
      </c>
      <c r="E25" s="523">
        <v>4977</v>
      </c>
      <c r="F25" s="523">
        <v>3797.775401993714</v>
      </c>
      <c r="G25" s="523">
        <v>13151.293319790377</v>
      </c>
      <c r="H25" s="521">
        <v>34196.908986457966</v>
      </c>
      <c r="I25" s="524">
        <v>156520.92608767224</v>
      </c>
    </row>
    <row r="26" spans="1:9" ht="19.5" customHeight="1">
      <c r="A26" s="525" t="s">
        <v>504</v>
      </c>
      <c r="B26" s="476">
        <v>5200.22126832</v>
      </c>
      <c r="C26" s="526"/>
      <c r="D26" s="527"/>
      <c r="E26" s="528"/>
      <c r="F26" s="528"/>
      <c r="G26" s="529"/>
      <c r="H26" s="480">
        <v>0</v>
      </c>
      <c r="I26" s="579">
        <v>5200.22126832</v>
      </c>
    </row>
    <row r="27" spans="1:9" ht="19.5" customHeight="1">
      <c r="A27" s="525" t="s">
        <v>505</v>
      </c>
      <c r="B27" s="483">
        <v>10400.16946129508</v>
      </c>
      <c r="C27" s="480"/>
      <c r="D27" s="485"/>
      <c r="E27" s="486"/>
      <c r="F27" s="486"/>
      <c r="G27" s="479"/>
      <c r="H27" s="480">
        <v>0</v>
      </c>
      <c r="I27" s="580">
        <v>10400.16946129508</v>
      </c>
    </row>
    <row r="28" spans="1:9" ht="19.5" customHeight="1" thickBot="1">
      <c r="A28" s="482" t="s">
        <v>506</v>
      </c>
      <c r="B28" s="530">
        <v>1997.12158911</v>
      </c>
      <c r="C28" s="531"/>
      <c r="D28" s="532"/>
      <c r="E28" s="533"/>
      <c r="F28" s="533"/>
      <c r="G28" s="534"/>
      <c r="H28" s="480">
        <v>0</v>
      </c>
      <c r="I28" s="582">
        <v>1997.12158911</v>
      </c>
    </row>
    <row r="29" spans="1:9" ht="30" customHeight="1" thickBot="1">
      <c r="A29" s="519" t="s">
        <v>55</v>
      </c>
      <c r="B29" s="520">
        <v>137767.84072553372</v>
      </c>
      <c r="C29" s="521">
        <v>2153.688694405629</v>
      </c>
      <c r="D29" s="536">
        <v>12270.840264673876</v>
      </c>
      <c r="E29" s="537">
        <v>4977</v>
      </c>
      <c r="F29" s="537">
        <v>3797.775401993714</v>
      </c>
      <c r="G29" s="523">
        <v>13151.293319790377</v>
      </c>
      <c r="H29" s="521">
        <v>34196.908986457966</v>
      </c>
      <c r="I29" s="524">
        <v>174118.4384063973</v>
      </c>
    </row>
    <row r="30" spans="1:9" ht="19.5" customHeight="1">
      <c r="A30" s="482" t="s">
        <v>507</v>
      </c>
      <c r="B30" s="476">
        <v>454.9956708849374</v>
      </c>
      <c r="C30" s="477">
        <v>1428.0498468254398</v>
      </c>
      <c r="D30" s="538"/>
      <c r="E30" s="539"/>
      <c r="F30" s="539"/>
      <c r="G30" s="540"/>
      <c r="H30" s="480">
        <v>1235.2438636259405</v>
      </c>
      <c r="I30" s="579">
        <v>3118.2893813363175</v>
      </c>
    </row>
    <row r="31" spans="1:9" ht="19.5" customHeight="1">
      <c r="A31" s="482" t="s">
        <v>508</v>
      </c>
      <c r="B31" s="487">
        <v>400.36378757</v>
      </c>
      <c r="C31" s="488">
        <v>2175.058937598336</v>
      </c>
      <c r="D31" s="541"/>
      <c r="E31" s="542"/>
      <c r="F31" s="542"/>
      <c r="G31" s="543"/>
      <c r="H31" s="480">
        <v>37.7</v>
      </c>
      <c r="I31" s="585">
        <v>2613.1227251683354</v>
      </c>
    </row>
    <row r="32" spans="1:9" ht="24.75" customHeight="1" thickBot="1">
      <c r="A32" s="544" t="s">
        <v>509</v>
      </c>
      <c r="B32" s="545">
        <v>855.3594584549373</v>
      </c>
      <c r="C32" s="546">
        <v>3603.1087844237754</v>
      </c>
      <c r="D32" s="573"/>
      <c r="E32" s="574"/>
      <c r="F32" s="574"/>
      <c r="G32" s="574"/>
      <c r="H32" s="546">
        <v>1272.9438636259406</v>
      </c>
      <c r="I32" s="549">
        <v>5731.412106504653</v>
      </c>
    </row>
    <row r="33" spans="1:9" ht="24.75" customHeight="1">
      <c r="A33" s="550" t="s">
        <v>510</v>
      </c>
      <c r="B33" s="551"/>
      <c r="C33" s="586">
        <v>2973.691645138091</v>
      </c>
      <c r="D33" s="553"/>
      <c r="E33" s="554"/>
      <c r="F33" s="554"/>
      <c r="G33" s="559"/>
      <c r="H33" s="556">
        <v>3902.9668985239273</v>
      </c>
      <c r="I33" s="467">
        <v>6876.658543662019</v>
      </c>
    </row>
    <row r="34" spans="1:9" ht="24.75" customHeight="1">
      <c r="A34" s="506" t="s">
        <v>377</v>
      </c>
      <c r="B34" s="494">
        <v>13.16729792595692</v>
      </c>
      <c r="C34" s="495">
        <v>933.6187727838015</v>
      </c>
      <c r="D34" s="557"/>
      <c r="E34" s="558"/>
      <c r="F34" s="558"/>
      <c r="G34" s="559"/>
      <c r="H34" s="495">
        <v>110.68759819007539</v>
      </c>
      <c r="I34" s="498">
        <v>1057.473668899834</v>
      </c>
    </row>
    <row r="35" spans="1:9" ht="24.75" customHeight="1">
      <c r="A35" s="506" t="s">
        <v>511</v>
      </c>
      <c r="B35" s="494">
        <v>7663.7998800000005</v>
      </c>
      <c r="C35" s="495">
        <v>1072.6154999999999</v>
      </c>
      <c r="D35" s="557"/>
      <c r="E35" s="557"/>
      <c r="F35" s="557"/>
      <c r="G35" s="559"/>
      <c r="H35" s="495">
        <v>5174.780440858938</v>
      </c>
      <c r="I35" s="498">
        <v>13911.195820858939</v>
      </c>
    </row>
    <row r="36" spans="1:9" ht="24.75" customHeight="1" thickBot="1">
      <c r="A36" s="544" t="s">
        <v>546</v>
      </c>
      <c r="B36" s="494"/>
      <c r="C36" s="560"/>
      <c r="D36" s="561"/>
      <c r="E36" s="562"/>
      <c r="F36" s="562"/>
      <c r="G36" s="559"/>
      <c r="H36" s="556">
        <v>-3774.8361000000004</v>
      </c>
      <c r="I36" s="549">
        <v>-3774.8361000000004</v>
      </c>
    </row>
    <row r="37" spans="1:9" ht="30" customHeight="1" thickBot="1">
      <c r="A37" s="564" t="s">
        <v>512</v>
      </c>
      <c r="B37" s="520">
        <v>146300.16736191462</v>
      </c>
      <c r="C37" s="521">
        <v>10736.723396751298</v>
      </c>
      <c r="D37" s="565"/>
      <c r="E37" s="566"/>
      <c r="F37" s="566"/>
      <c r="G37" s="575"/>
      <c r="H37" s="521">
        <v>40883.451687656845</v>
      </c>
      <c r="I37" s="524">
        <v>197920.34244632273</v>
      </c>
    </row>
    <row r="38" spans="1:9" ht="15" customHeight="1">
      <c r="A38" s="567" t="s">
        <v>322</v>
      </c>
      <c r="B38" s="568"/>
      <c r="C38" s="568"/>
      <c r="D38" s="569"/>
      <c r="E38" s="569"/>
      <c r="F38" s="569"/>
      <c r="G38" s="569"/>
      <c r="H38" s="568"/>
      <c r="I38" s="568"/>
    </row>
    <row r="39" spans="1:9" ht="15" customHeight="1">
      <c r="A39" s="567" t="s">
        <v>320</v>
      </c>
      <c r="B39" s="568"/>
      <c r="C39" s="568"/>
      <c r="D39" s="569"/>
      <c r="E39" s="569"/>
      <c r="F39" s="569"/>
      <c r="G39" s="569"/>
      <c r="H39" s="568"/>
      <c r="I39" s="568"/>
    </row>
    <row r="40" ht="15" customHeight="1">
      <c r="A40" s="463" t="s">
        <v>542</v>
      </c>
    </row>
    <row r="41" spans="1:9" ht="15" customHeight="1">
      <c r="A41" s="567" t="s">
        <v>543</v>
      </c>
      <c r="B41" s="568"/>
      <c r="C41" s="568"/>
      <c r="D41" s="569"/>
      <c r="E41" s="569"/>
      <c r="F41" s="569"/>
      <c r="G41" s="569"/>
      <c r="H41" s="568"/>
      <c r="I41" s="568"/>
    </row>
    <row r="42" spans="2:8" ht="21" customHeight="1">
      <c r="B42" s="593"/>
      <c r="C42" s="593"/>
      <c r="H42" s="570"/>
    </row>
    <row r="43" ht="17.25" customHeight="1">
      <c r="H43" s="570"/>
    </row>
    <row r="44" spans="1:9" s="504" customFormat="1" ht="11.25">
      <c r="A44" s="570"/>
      <c r="B44" s="570"/>
      <c r="C44" s="570"/>
      <c r="D44" s="570"/>
      <c r="E44" s="570"/>
      <c r="F44" s="570"/>
      <c r="G44" s="570"/>
      <c r="H44" s="570"/>
      <c r="I44" s="570"/>
    </row>
    <row r="45" spans="1:9" s="504" customFormat="1" ht="11.25">
      <c r="A45" s="570"/>
      <c r="B45" s="570"/>
      <c r="C45" s="570"/>
      <c r="D45" s="570"/>
      <c r="E45" s="570"/>
      <c r="F45" s="570"/>
      <c r="G45" s="570"/>
      <c r="H45" s="570"/>
      <c r="I45" s="570"/>
    </row>
    <row r="46" spans="1:9" s="504" customFormat="1" ht="11.25">
      <c r="A46" s="570"/>
      <c r="B46" s="570"/>
      <c r="C46" s="570"/>
      <c r="D46" s="570"/>
      <c r="E46" s="570"/>
      <c r="F46" s="570"/>
      <c r="G46" s="570"/>
      <c r="H46" s="570"/>
      <c r="I46" s="570"/>
    </row>
    <row r="47" spans="1:9" s="504" customFormat="1" ht="11.25">
      <c r="A47" s="570"/>
      <c r="B47" s="570"/>
      <c r="C47" s="570"/>
      <c r="D47" s="570"/>
      <c r="E47" s="570"/>
      <c r="F47" s="570"/>
      <c r="G47" s="570"/>
      <c r="H47" s="570"/>
      <c r="I47" s="570"/>
    </row>
    <row r="48" spans="1:9" s="504" customFormat="1" ht="11.25">
      <c r="A48" s="570"/>
      <c r="B48" s="570"/>
      <c r="C48" s="570"/>
      <c r="D48" s="570"/>
      <c r="E48" s="570"/>
      <c r="F48" s="570"/>
      <c r="G48" s="570"/>
      <c r="H48" s="570"/>
      <c r="I48" s="570"/>
    </row>
    <row r="49" spans="1:9" s="504" customFormat="1" ht="11.25">
      <c r="A49" s="570"/>
      <c r="B49" s="570"/>
      <c r="C49" s="570"/>
      <c r="D49" s="570"/>
      <c r="E49" s="570"/>
      <c r="F49" s="570"/>
      <c r="G49" s="570"/>
      <c r="H49" s="570"/>
      <c r="I49" s="570"/>
    </row>
    <row r="50" spans="1:9" s="504" customFormat="1" ht="11.25">
      <c r="A50" s="570"/>
      <c r="B50" s="570"/>
      <c r="C50" s="570"/>
      <c r="D50" s="570"/>
      <c r="E50" s="570"/>
      <c r="F50" s="570"/>
      <c r="G50" s="570"/>
      <c r="H50" s="570"/>
      <c r="I50" s="570"/>
    </row>
    <row r="51" spans="1:9" s="504" customFormat="1" ht="11.25">
      <c r="A51" s="570"/>
      <c r="B51" s="570"/>
      <c r="C51" s="570"/>
      <c r="D51" s="570"/>
      <c r="E51" s="570"/>
      <c r="F51" s="570"/>
      <c r="G51" s="570"/>
      <c r="H51" s="570"/>
      <c r="I51" s="570"/>
    </row>
    <row r="52" spans="1:9" s="504" customFormat="1" ht="11.25">
      <c r="A52" s="570"/>
      <c r="B52" s="570"/>
      <c r="C52" s="570"/>
      <c r="D52" s="570"/>
      <c r="E52" s="570"/>
      <c r="F52" s="570"/>
      <c r="G52" s="570"/>
      <c r="H52" s="570"/>
      <c r="I52" s="570"/>
    </row>
    <row r="53" spans="1:9" s="504" customFormat="1" ht="11.25">
      <c r="A53" s="570"/>
      <c r="B53" s="570"/>
      <c r="C53" s="570"/>
      <c r="D53" s="570"/>
      <c r="E53" s="570"/>
      <c r="F53" s="570"/>
      <c r="G53" s="570"/>
      <c r="H53" s="570"/>
      <c r="I53" s="570"/>
    </row>
    <row r="54" spans="1:9" s="504" customFormat="1" ht="11.25">
      <c r="A54" s="570"/>
      <c r="B54" s="570"/>
      <c r="C54" s="570"/>
      <c r="D54" s="570"/>
      <c r="E54" s="570"/>
      <c r="F54" s="570"/>
      <c r="G54" s="570"/>
      <c r="H54" s="570"/>
      <c r="I54" s="570"/>
    </row>
    <row r="55" spans="1:9" s="504" customFormat="1" ht="11.25">
      <c r="A55" s="570"/>
      <c r="B55" s="570"/>
      <c r="C55" s="570"/>
      <c r="D55" s="570"/>
      <c r="E55" s="570"/>
      <c r="F55" s="570"/>
      <c r="G55" s="570"/>
      <c r="H55" s="570"/>
      <c r="I55" s="570"/>
    </row>
    <row r="56" spans="1:9" s="504" customFormat="1" ht="11.25">
      <c r="A56" s="570"/>
      <c r="B56" s="570"/>
      <c r="C56" s="570"/>
      <c r="D56" s="570"/>
      <c r="E56" s="570"/>
      <c r="F56" s="570"/>
      <c r="G56" s="570"/>
      <c r="H56" s="570"/>
      <c r="I56" s="570"/>
    </row>
    <row r="57" spans="1:9" s="504" customFormat="1" ht="11.25">
      <c r="A57" s="570"/>
      <c r="B57" s="570"/>
      <c r="C57" s="570"/>
      <c r="D57" s="570"/>
      <c r="E57" s="570"/>
      <c r="F57" s="570"/>
      <c r="G57" s="570"/>
      <c r="H57" s="570"/>
      <c r="I57" s="570"/>
    </row>
    <row r="58" spans="1:9" s="504" customFormat="1" ht="11.25">
      <c r="A58" s="570"/>
      <c r="B58" s="570"/>
      <c r="C58" s="570"/>
      <c r="D58" s="570"/>
      <c r="E58" s="570"/>
      <c r="F58" s="570"/>
      <c r="G58" s="570"/>
      <c r="H58" s="570"/>
      <c r="I58" s="570"/>
    </row>
    <row r="59" spans="1:9" s="504" customFormat="1" ht="11.25">
      <c r="A59" s="570"/>
      <c r="B59" s="570"/>
      <c r="C59" s="570"/>
      <c r="D59" s="570"/>
      <c r="E59" s="570"/>
      <c r="F59" s="570"/>
      <c r="G59" s="570"/>
      <c r="H59" s="570"/>
      <c r="I59" s="570"/>
    </row>
    <row r="60" spans="1:9" s="504" customFormat="1" ht="11.25">
      <c r="A60" s="570"/>
      <c r="B60" s="570"/>
      <c r="C60" s="570"/>
      <c r="D60" s="570"/>
      <c r="E60" s="570"/>
      <c r="F60" s="570"/>
      <c r="G60" s="570"/>
      <c r="H60" s="570"/>
      <c r="I60" s="570"/>
    </row>
    <row r="61" spans="1:9" s="504" customFormat="1" ht="11.25">
      <c r="A61" s="570"/>
      <c r="B61" s="570"/>
      <c r="C61" s="570"/>
      <c r="D61" s="570"/>
      <c r="E61" s="570"/>
      <c r="F61" s="570"/>
      <c r="G61" s="570"/>
      <c r="H61" s="570"/>
      <c r="I61" s="570"/>
    </row>
    <row r="62" spans="1:9" s="504" customFormat="1" ht="11.25">
      <c r="A62" s="570"/>
      <c r="B62" s="570"/>
      <c r="C62" s="570"/>
      <c r="D62" s="570"/>
      <c r="E62" s="570"/>
      <c r="F62" s="570"/>
      <c r="G62" s="570"/>
      <c r="H62" s="570"/>
      <c r="I62" s="570"/>
    </row>
    <row r="63" spans="1:9" s="504" customFormat="1" ht="11.25">
      <c r="A63" s="570"/>
      <c r="B63" s="570"/>
      <c r="C63" s="570"/>
      <c r="D63" s="570"/>
      <c r="E63" s="570"/>
      <c r="F63" s="570"/>
      <c r="G63" s="570"/>
      <c r="H63" s="570"/>
      <c r="I63" s="570"/>
    </row>
    <row r="64" spans="1:9" s="504" customFormat="1" ht="11.25">
      <c r="A64" s="570"/>
      <c r="B64" s="570"/>
      <c r="C64" s="570"/>
      <c r="D64" s="570"/>
      <c r="E64" s="570"/>
      <c r="F64" s="570"/>
      <c r="G64" s="570"/>
      <c r="H64" s="570"/>
      <c r="I64" s="570"/>
    </row>
    <row r="65" spans="1:9" s="504" customFormat="1" ht="11.25">
      <c r="A65" s="570"/>
      <c r="B65" s="570"/>
      <c r="C65" s="570"/>
      <c r="D65" s="570"/>
      <c r="E65" s="570"/>
      <c r="F65" s="570"/>
      <c r="G65" s="570"/>
      <c r="H65" s="570"/>
      <c r="I65" s="570"/>
    </row>
    <row r="66" spans="1:9" s="504" customFormat="1" ht="11.25">
      <c r="A66" s="570"/>
      <c r="B66" s="570"/>
      <c r="C66" s="570"/>
      <c r="D66" s="570"/>
      <c r="E66" s="570"/>
      <c r="F66" s="570"/>
      <c r="G66" s="570"/>
      <c r="H66" s="570"/>
      <c r="I66" s="570"/>
    </row>
    <row r="67" spans="1:9" s="504" customFormat="1" ht="11.25">
      <c r="A67" s="570"/>
      <c r="B67" s="570"/>
      <c r="C67" s="570"/>
      <c r="D67" s="570"/>
      <c r="E67" s="570"/>
      <c r="F67" s="570"/>
      <c r="G67" s="570"/>
      <c r="H67" s="570"/>
      <c r="I67" s="570"/>
    </row>
    <row r="68" spans="1:9" s="504" customFormat="1" ht="11.25">
      <c r="A68" s="570"/>
      <c r="B68" s="570"/>
      <c r="C68" s="570"/>
      <c r="D68" s="570"/>
      <c r="E68" s="570"/>
      <c r="F68" s="570"/>
      <c r="G68" s="570"/>
      <c r="H68" s="570"/>
      <c r="I68" s="570"/>
    </row>
    <row r="69" spans="1:9" s="504" customFormat="1" ht="11.25">
      <c r="A69" s="570"/>
      <c r="B69" s="570"/>
      <c r="C69" s="570"/>
      <c r="D69" s="570"/>
      <c r="E69" s="570"/>
      <c r="F69" s="570"/>
      <c r="G69" s="570"/>
      <c r="H69" s="570"/>
      <c r="I69" s="570"/>
    </row>
    <row r="70" spans="1:9" s="504" customFormat="1" ht="11.25">
      <c r="A70" s="570"/>
      <c r="B70" s="570"/>
      <c r="C70" s="570"/>
      <c r="D70" s="570"/>
      <c r="E70" s="570"/>
      <c r="F70" s="570"/>
      <c r="G70" s="570"/>
      <c r="H70" s="463"/>
      <c r="I70" s="570"/>
    </row>
    <row r="71" spans="1:9" s="504" customFormat="1" ht="11.25">
      <c r="A71" s="570"/>
      <c r="B71" s="570"/>
      <c r="C71" s="570"/>
      <c r="D71" s="570"/>
      <c r="E71" s="570"/>
      <c r="F71" s="570"/>
      <c r="G71" s="570"/>
      <c r="H71" s="463"/>
      <c r="I71" s="570"/>
    </row>
    <row r="72" spans="1:9" s="504" customFormat="1" ht="11.25">
      <c r="A72" s="570"/>
      <c r="B72" s="570"/>
      <c r="C72" s="570"/>
      <c r="D72" s="570"/>
      <c r="E72" s="570"/>
      <c r="F72" s="570"/>
      <c r="G72" s="570"/>
      <c r="H72" s="463"/>
      <c r="I72" s="570"/>
    </row>
    <row r="73" spans="1:9" s="504" customFormat="1" ht="11.25">
      <c r="A73" s="570"/>
      <c r="B73" s="570"/>
      <c r="C73" s="570"/>
      <c r="D73" s="570"/>
      <c r="E73" s="570"/>
      <c r="F73" s="570"/>
      <c r="G73" s="570"/>
      <c r="H73" s="463"/>
      <c r="I73" s="570"/>
    </row>
  </sheetData>
  <sheetProtection/>
  <mergeCells count="3">
    <mergeCell ref="B4:C4"/>
    <mergeCell ref="D4:G4"/>
    <mergeCell ref="I4:I5"/>
  </mergeCells>
  <printOptions/>
  <pageMargins left="0.787401575" right="0.787401575" top="0.984251969" bottom="0.984251969" header="0.4921259845" footer="0.4921259845"/>
  <pageSetup horizontalDpi="600" verticalDpi="600" orientation="portrait" paperSize="9" r:id="rId1"/>
</worksheet>
</file>

<file path=xl/worksheets/sheet69.xml><?xml version="1.0" encoding="utf-8"?>
<worksheet xmlns="http://schemas.openxmlformats.org/spreadsheetml/2006/main" xmlns:r="http://schemas.openxmlformats.org/officeDocument/2006/relationships">
  <dimension ref="A1:K69"/>
  <sheetViews>
    <sheetView zoomScalePageLayoutView="0" workbookViewId="0" topLeftCell="A1">
      <selection activeCell="A1" sqref="A1"/>
    </sheetView>
  </sheetViews>
  <sheetFormatPr defaultColWidth="7.8515625" defaultRowHeight="12.75"/>
  <cols>
    <col min="1" max="1" width="29.28125" style="463" customWidth="1"/>
    <col min="2" max="2" width="7.140625" style="463" customWidth="1"/>
    <col min="3" max="3" width="10.7109375" style="463" customWidth="1"/>
    <col min="4" max="4" width="10.57421875" style="463" customWidth="1"/>
    <col min="5" max="5" width="7.140625" style="463" customWidth="1"/>
    <col min="6" max="6" width="8.57421875" style="463" customWidth="1"/>
    <col min="7" max="7" width="7.140625" style="463" customWidth="1"/>
    <col min="8" max="8" width="10.7109375" style="463" customWidth="1"/>
    <col min="9" max="9" width="7.8515625" style="463" customWidth="1"/>
    <col min="10" max="16384" width="7.8515625" style="403" customWidth="1"/>
  </cols>
  <sheetData>
    <row r="1" ht="11.25">
      <c r="A1" s="462" t="s">
        <v>544</v>
      </c>
    </row>
    <row r="3" ht="12" thickBot="1">
      <c r="I3" s="584" t="s">
        <v>166</v>
      </c>
    </row>
    <row r="4" spans="1:9" ht="39.75" customHeight="1">
      <c r="A4" s="465" t="s">
        <v>479</v>
      </c>
      <c r="B4" s="650" t="s">
        <v>480</v>
      </c>
      <c r="C4" s="651"/>
      <c r="D4" s="652" t="s">
        <v>481</v>
      </c>
      <c r="E4" s="653"/>
      <c r="F4" s="653"/>
      <c r="G4" s="653"/>
      <c r="H4" s="466"/>
      <c r="I4" s="654" t="s">
        <v>18</v>
      </c>
    </row>
    <row r="5" spans="1:9" ht="69.75" customHeight="1" thickBot="1">
      <c r="A5" s="468" t="s">
        <v>482</v>
      </c>
      <c r="B5" s="469" t="s">
        <v>536</v>
      </c>
      <c r="C5" s="470" t="s">
        <v>521</v>
      </c>
      <c r="D5" s="471" t="s">
        <v>537</v>
      </c>
      <c r="E5" s="472" t="s">
        <v>538</v>
      </c>
      <c r="F5" s="472" t="s">
        <v>539</v>
      </c>
      <c r="G5" s="473" t="s">
        <v>488</v>
      </c>
      <c r="H5" s="470" t="s">
        <v>540</v>
      </c>
      <c r="I5" s="655"/>
    </row>
    <row r="6" spans="1:9" ht="19.5" customHeight="1">
      <c r="A6" s="475" t="s">
        <v>490</v>
      </c>
      <c r="B6" s="476">
        <v>52479.79270866213</v>
      </c>
      <c r="C6" s="477">
        <v>835.7796970843613</v>
      </c>
      <c r="D6" s="478">
        <v>1160.5807796745858</v>
      </c>
      <c r="E6" s="479">
        <v>508.161817218162</v>
      </c>
      <c r="F6" s="479">
        <v>366.74939146390113</v>
      </c>
      <c r="G6" s="479">
        <v>1001.4298593705462</v>
      </c>
      <c r="H6" s="480">
        <v>3036.921847727195</v>
      </c>
      <c r="I6" s="579">
        <v>56352.494253473684</v>
      </c>
    </row>
    <row r="7" spans="1:9" ht="19.5" customHeight="1">
      <c r="A7" s="482" t="s">
        <v>491</v>
      </c>
      <c r="B7" s="483">
        <v>13674.962295275858</v>
      </c>
      <c r="C7" s="480">
        <v>115.84897081989342</v>
      </c>
      <c r="D7" s="478">
        <v>923.836872995308</v>
      </c>
      <c r="E7" s="479">
        <v>402</v>
      </c>
      <c r="F7" s="479">
        <v>337.3264753094381</v>
      </c>
      <c r="G7" s="479">
        <v>847.5070316744022</v>
      </c>
      <c r="H7" s="480">
        <v>2510.6703799791485</v>
      </c>
      <c r="I7" s="580">
        <v>16301.481646074899</v>
      </c>
    </row>
    <row r="8" spans="1:9" ht="3" customHeight="1" hidden="1">
      <c r="A8" s="482"/>
      <c r="B8" s="483"/>
      <c r="C8" s="480"/>
      <c r="D8" s="485"/>
      <c r="E8" s="486"/>
      <c r="F8" s="486"/>
      <c r="G8" s="479"/>
      <c r="H8" s="480">
        <v>0</v>
      </c>
      <c r="I8" s="484"/>
    </row>
    <row r="9" spans="1:9" ht="3" customHeight="1" hidden="1">
      <c r="A9" s="482"/>
      <c r="B9" s="483"/>
      <c r="C9" s="480"/>
      <c r="D9" s="485"/>
      <c r="E9" s="486"/>
      <c r="F9" s="486"/>
      <c r="G9" s="479"/>
      <c r="H9" s="480">
        <v>0</v>
      </c>
      <c r="I9" s="484"/>
    </row>
    <row r="10" spans="1:9" ht="3" customHeight="1" hidden="1">
      <c r="A10" s="482"/>
      <c r="B10" s="487"/>
      <c r="C10" s="488"/>
      <c r="D10" s="489"/>
      <c r="E10" s="490"/>
      <c r="F10" s="490"/>
      <c r="G10" s="491"/>
      <c r="H10" s="480">
        <v>0</v>
      </c>
      <c r="I10" s="492"/>
    </row>
    <row r="11" spans="1:10" ht="24.75" customHeight="1">
      <c r="A11" s="493" t="s">
        <v>492</v>
      </c>
      <c r="B11" s="494">
        <v>66154.75500393799</v>
      </c>
      <c r="C11" s="495">
        <v>951.6286679042547</v>
      </c>
      <c r="D11" s="496">
        <v>2084.417652669894</v>
      </c>
      <c r="E11" s="497">
        <v>910.161817218162</v>
      </c>
      <c r="F11" s="497">
        <v>704.0758667733392</v>
      </c>
      <c r="G11" s="497">
        <v>1848.9368910449484</v>
      </c>
      <c r="H11" s="495">
        <v>5547.592227706344</v>
      </c>
      <c r="I11" s="498">
        <v>72653.97589954859</v>
      </c>
      <c r="J11" s="594"/>
    </row>
    <row r="12" spans="1:9" ht="19.5" customHeight="1">
      <c r="A12" s="482" t="s">
        <v>493</v>
      </c>
      <c r="B12" s="499">
        <v>14712.83022186166</v>
      </c>
      <c r="C12" s="500">
        <v>323.97394724764087</v>
      </c>
      <c r="D12" s="478">
        <v>2200.0599757083546</v>
      </c>
      <c r="E12" s="502">
        <v>988.6381827818379</v>
      </c>
      <c r="F12" s="502">
        <v>733.305642964064</v>
      </c>
      <c r="G12" s="479">
        <v>2010.9189727768753</v>
      </c>
      <c r="H12" s="480">
        <v>5932.922774231131</v>
      </c>
      <c r="I12" s="580">
        <v>20969.726943340433</v>
      </c>
    </row>
    <row r="13" spans="1:9" ht="19.5" customHeight="1">
      <c r="A13" s="482" t="s">
        <v>494</v>
      </c>
      <c r="B13" s="503">
        <v>8492.33926737408</v>
      </c>
      <c r="C13" s="480">
        <v>86.29684012074739</v>
      </c>
      <c r="D13" s="478">
        <v>647.6757673924008</v>
      </c>
      <c r="E13" s="486">
        <v>243.2</v>
      </c>
      <c r="F13" s="486">
        <v>107.2860653777967</v>
      </c>
      <c r="G13" s="479">
        <v>915.2291442265632</v>
      </c>
      <c r="H13" s="480">
        <v>1913.3909769967609</v>
      </c>
      <c r="I13" s="580">
        <v>10492.027084491589</v>
      </c>
    </row>
    <row r="14" spans="1:9" ht="19.5" customHeight="1">
      <c r="A14" s="482" t="s">
        <v>495</v>
      </c>
      <c r="B14" s="503">
        <v>3258.1861936096693</v>
      </c>
      <c r="C14" s="480">
        <v>285.47656552621083</v>
      </c>
      <c r="D14" s="478">
        <v>1780.7118283121445</v>
      </c>
      <c r="E14" s="486">
        <v>792</v>
      </c>
      <c r="F14" s="486">
        <v>758.2485403483677</v>
      </c>
      <c r="G14" s="479">
        <v>2480.174868075457</v>
      </c>
      <c r="H14" s="480">
        <v>5811.13523673597</v>
      </c>
      <c r="I14" s="580">
        <v>9354.79799587185</v>
      </c>
    </row>
    <row r="15" spans="1:9" s="504" customFormat="1" ht="15" customHeight="1" hidden="1">
      <c r="A15" s="482"/>
      <c r="B15" s="503">
        <v>0</v>
      </c>
      <c r="C15" s="480">
        <v>0</v>
      </c>
      <c r="D15" s="478">
        <v>0</v>
      </c>
      <c r="E15" s="486">
        <v>0</v>
      </c>
      <c r="F15" s="486">
        <v>0</v>
      </c>
      <c r="G15" s="479">
        <v>0</v>
      </c>
      <c r="H15" s="480">
        <v>0</v>
      </c>
      <c r="I15" s="484">
        <v>0</v>
      </c>
    </row>
    <row r="16" spans="1:9" ht="19.5" customHeight="1">
      <c r="A16" s="482" t="s">
        <v>496</v>
      </c>
      <c r="B16" s="503">
        <v>3074.1385107504207</v>
      </c>
      <c r="C16" s="480">
        <v>77.9871548154786</v>
      </c>
      <c r="D16" s="478">
        <v>533.7676322572696</v>
      </c>
      <c r="E16" s="486">
        <v>271</v>
      </c>
      <c r="F16" s="486">
        <v>145.3678943412553</v>
      </c>
      <c r="G16" s="479">
        <v>143.64178477431506</v>
      </c>
      <c r="H16" s="480">
        <v>1093.77731137284</v>
      </c>
      <c r="I16" s="580">
        <v>4245.90297693874</v>
      </c>
    </row>
    <row r="17" spans="1:9" ht="9.75" customHeight="1" hidden="1">
      <c r="A17" s="482"/>
      <c r="B17" s="505"/>
      <c r="C17" s="488"/>
      <c r="D17" s="489"/>
      <c r="E17" s="490"/>
      <c r="F17" s="490"/>
      <c r="G17" s="491"/>
      <c r="H17" s="480">
        <v>0</v>
      </c>
      <c r="I17" s="492"/>
    </row>
    <row r="18" spans="1:9" ht="24.75" customHeight="1">
      <c r="A18" s="506" t="s">
        <v>497</v>
      </c>
      <c r="B18" s="494">
        <v>29537.49419359583</v>
      </c>
      <c r="C18" s="495">
        <v>773.7345077100777</v>
      </c>
      <c r="D18" s="496">
        <v>5162.21520367017</v>
      </c>
      <c r="E18" s="497">
        <v>2294.838182781838</v>
      </c>
      <c r="F18" s="497">
        <v>1744.2081430314836</v>
      </c>
      <c r="G18" s="497">
        <v>5549.964769853211</v>
      </c>
      <c r="H18" s="495">
        <v>14751.2262993367</v>
      </c>
      <c r="I18" s="498">
        <v>45062.455000642614</v>
      </c>
    </row>
    <row r="19" spans="1:9" ht="19.5" customHeight="1">
      <c r="A19" s="507" t="s">
        <v>498</v>
      </c>
      <c r="B19" s="508">
        <v>3042.025449990134</v>
      </c>
      <c r="C19" s="509">
        <v>26.554096814309894</v>
      </c>
      <c r="D19" s="478">
        <v>66.53484636154532</v>
      </c>
      <c r="E19" s="511">
        <v>36</v>
      </c>
      <c r="F19" s="511">
        <v>11.026044132696324</v>
      </c>
      <c r="G19" s="479">
        <v>57.415486531973784</v>
      </c>
      <c r="H19" s="480">
        <v>170.97637702621543</v>
      </c>
      <c r="I19" s="580">
        <v>3239.5559238306596</v>
      </c>
    </row>
    <row r="20" spans="1:9" ht="24.75" customHeight="1">
      <c r="A20" s="512" t="s">
        <v>499</v>
      </c>
      <c r="B20" s="494">
        <v>98734.27464752395</v>
      </c>
      <c r="C20" s="495">
        <v>1751.917272428642</v>
      </c>
      <c r="D20" s="496">
        <v>7313.167702701609</v>
      </c>
      <c r="E20" s="497">
        <v>3241</v>
      </c>
      <c r="F20" s="497">
        <v>2459.310053937519</v>
      </c>
      <c r="G20" s="497">
        <v>7456.3171474301325</v>
      </c>
      <c r="H20" s="495">
        <v>20469.794904069262</v>
      </c>
      <c r="I20" s="498">
        <v>120955.98682402186</v>
      </c>
    </row>
    <row r="21" spans="1:9" ht="19.5" customHeight="1">
      <c r="A21" s="513" t="s">
        <v>500</v>
      </c>
      <c r="B21" s="499">
        <v>22541.646275553</v>
      </c>
      <c r="C21" s="500">
        <v>456.5565478518942</v>
      </c>
      <c r="D21" s="478">
        <v>3785.732408937813</v>
      </c>
      <c r="E21" s="502">
        <v>1266</v>
      </c>
      <c r="F21" s="502">
        <v>787.7906154488643</v>
      </c>
      <c r="G21" s="479">
        <v>4512.787824305957</v>
      </c>
      <c r="H21" s="479">
        <v>10352.310848692634</v>
      </c>
      <c r="I21" s="580">
        <v>33350.51367209753</v>
      </c>
    </row>
    <row r="22" spans="1:9" ht="19.5" customHeight="1">
      <c r="A22" s="515" t="s">
        <v>541</v>
      </c>
      <c r="B22" s="503">
        <v>4149.63194149755</v>
      </c>
      <c r="C22" s="480">
        <v>77.64400868671302</v>
      </c>
      <c r="D22" s="478">
        <v>1785.6121662681476</v>
      </c>
      <c r="E22" s="486">
        <v>812</v>
      </c>
      <c r="F22" s="486">
        <v>810.1343508987185</v>
      </c>
      <c r="G22" s="479">
        <v>1898.0968931316484</v>
      </c>
      <c r="H22" s="479">
        <v>5305.843410298514</v>
      </c>
      <c r="I22" s="580">
        <v>9533.119360482777</v>
      </c>
    </row>
    <row r="23" spans="1:9" ht="7.5" customHeight="1" hidden="1">
      <c r="A23" s="515"/>
      <c r="B23" s="487"/>
      <c r="C23" s="488"/>
      <c r="D23" s="489"/>
      <c r="E23" s="490"/>
      <c r="F23" s="490"/>
      <c r="G23" s="491"/>
      <c r="H23" s="491">
        <v>0</v>
      </c>
      <c r="I23" s="492"/>
    </row>
    <row r="24" spans="1:9" ht="24.75" customHeight="1" thickBot="1">
      <c r="A24" s="516" t="s">
        <v>502</v>
      </c>
      <c r="B24" s="494">
        <v>26691.278217050552</v>
      </c>
      <c r="C24" s="495">
        <v>534.2005565386072</v>
      </c>
      <c r="D24" s="517">
        <v>5571.344575205961</v>
      </c>
      <c r="E24" s="518">
        <v>2078</v>
      </c>
      <c r="F24" s="518">
        <v>1597.9249663475828</v>
      </c>
      <c r="G24" s="497">
        <v>6410.884717437605</v>
      </c>
      <c r="H24" s="497">
        <v>15658.154258991148</v>
      </c>
      <c r="I24" s="498">
        <v>42883.63303258031</v>
      </c>
    </row>
    <row r="25" spans="1:11" ht="30" customHeight="1" thickBot="1">
      <c r="A25" s="519" t="s">
        <v>503</v>
      </c>
      <c r="B25" s="520">
        <v>125425.5528645745</v>
      </c>
      <c r="C25" s="521">
        <v>2286.1178289672494</v>
      </c>
      <c r="D25" s="522">
        <v>12884.51227790757</v>
      </c>
      <c r="E25" s="523">
        <v>5319</v>
      </c>
      <c r="F25" s="523">
        <v>4057.235020285102</v>
      </c>
      <c r="G25" s="523">
        <v>13867.201864867737</v>
      </c>
      <c r="H25" s="521">
        <v>36127.9491630604</v>
      </c>
      <c r="I25" s="524">
        <v>163839.61985660216</v>
      </c>
      <c r="K25" s="595"/>
    </row>
    <row r="26" spans="1:9" ht="19.5" customHeight="1">
      <c r="A26" s="525" t="s">
        <v>504</v>
      </c>
      <c r="B26" s="476">
        <v>5650.73273323488</v>
      </c>
      <c r="C26" s="526"/>
      <c r="D26" s="527"/>
      <c r="E26" s="528"/>
      <c r="F26" s="528"/>
      <c r="G26" s="529"/>
      <c r="H26" s="480">
        <v>0</v>
      </c>
      <c r="I26" s="579">
        <v>5650.73273323488</v>
      </c>
    </row>
    <row r="27" spans="1:9" ht="19.5" customHeight="1">
      <c r="A27" s="525" t="s">
        <v>505</v>
      </c>
      <c r="B27" s="483">
        <v>10712.219275647885</v>
      </c>
      <c r="C27" s="480"/>
      <c r="D27" s="485"/>
      <c r="E27" s="486"/>
      <c r="F27" s="486"/>
      <c r="G27" s="479"/>
      <c r="H27" s="480">
        <v>0</v>
      </c>
      <c r="I27" s="580">
        <v>10712.219275647885</v>
      </c>
    </row>
    <row r="28" spans="1:9" ht="19.5" customHeight="1" thickBot="1">
      <c r="A28" s="482" t="s">
        <v>506</v>
      </c>
      <c r="B28" s="530">
        <v>2006.8400415844083</v>
      </c>
      <c r="C28" s="531"/>
      <c r="D28" s="532"/>
      <c r="E28" s="533"/>
      <c r="F28" s="533"/>
      <c r="G28" s="534"/>
      <c r="H28" s="480">
        <v>0</v>
      </c>
      <c r="I28" s="582">
        <v>2006.8400415844083</v>
      </c>
    </row>
    <row r="29" spans="1:9" ht="30" customHeight="1" thickBot="1">
      <c r="A29" s="519" t="s">
        <v>55</v>
      </c>
      <c r="B29" s="520">
        <v>143795.3449150417</v>
      </c>
      <c r="C29" s="521">
        <v>2286.1178289672494</v>
      </c>
      <c r="D29" s="536">
        <v>12884.51227790757</v>
      </c>
      <c r="E29" s="537">
        <v>5319</v>
      </c>
      <c r="F29" s="537">
        <v>4057.235020285102</v>
      </c>
      <c r="G29" s="523">
        <v>13867.201864867737</v>
      </c>
      <c r="H29" s="521">
        <v>36127.9491630604</v>
      </c>
      <c r="I29" s="524">
        <v>182209.41190706936</v>
      </c>
    </row>
    <row r="30" spans="1:9" ht="19.5" customHeight="1">
      <c r="A30" s="482" t="s">
        <v>507</v>
      </c>
      <c r="B30" s="476">
        <v>434.9432787836653</v>
      </c>
      <c r="C30" s="477">
        <v>1596.3161443544986</v>
      </c>
      <c r="D30" s="538"/>
      <c r="E30" s="539"/>
      <c r="F30" s="539"/>
      <c r="G30" s="540"/>
      <c r="H30" s="480">
        <v>1270.0279791582734</v>
      </c>
      <c r="I30" s="579">
        <v>3301.287402296437</v>
      </c>
    </row>
    <row r="31" spans="1:9" ht="19.5" customHeight="1">
      <c r="A31" s="482" t="s">
        <v>508</v>
      </c>
      <c r="B31" s="487">
        <v>398.84460906</v>
      </c>
      <c r="C31" s="488">
        <v>1996.3908068926173</v>
      </c>
      <c r="D31" s="541"/>
      <c r="E31" s="542"/>
      <c r="F31" s="542"/>
      <c r="G31" s="543"/>
      <c r="H31" s="480">
        <v>40.6</v>
      </c>
      <c r="I31" s="585">
        <v>2435.8354159526175</v>
      </c>
    </row>
    <row r="32" spans="1:9" ht="24.75" customHeight="1" thickBot="1">
      <c r="A32" s="544" t="s">
        <v>509</v>
      </c>
      <c r="B32" s="545">
        <v>833.7878878436652</v>
      </c>
      <c r="C32" s="546">
        <v>3592.706951247116</v>
      </c>
      <c r="D32" s="573"/>
      <c r="E32" s="574"/>
      <c r="F32" s="574"/>
      <c r="G32" s="574"/>
      <c r="H32" s="546">
        <v>1310.6279791582733</v>
      </c>
      <c r="I32" s="549">
        <v>5737.122818249054</v>
      </c>
    </row>
    <row r="33" spans="1:9" ht="24.75" customHeight="1">
      <c r="A33" s="550" t="s">
        <v>510</v>
      </c>
      <c r="B33" s="551"/>
      <c r="C33" s="586">
        <v>2933.067442335658</v>
      </c>
      <c r="D33" s="553"/>
      <c r="E33" s="554"/>
      <c r="F33" s="554"/>
      <c r="G33" s="559"/>
      <c r="H33" s="556">
        <v>4070.096304159064</v>
      </c>
      <c r="I33" s="467">
        <v>7003.163746494722</v>
      </c>
    </row>
    <row r="34" spans="1:9" ht="24.75" customHeight="1">
      <c r="A34" s="506" t="s">
        <v>377</v>
      </c>
      <c r="B34" s="494">
        <v>14.438937908584881</v>
      </c>
      <c r="C34" s="495">
        <v>1023.7835861479414</v>
      </c>
      <c r="D34" s="557"/>
      <c r="E34" s="558"/>
      <c r="F34" s="558"/>
      <c r="G34" s="559"/>
      <c r="H34" s="495">
        <v>121.37732179404156</v>
      </c>
      <c r="I34" s="498">
        <v>1159.5998458505678</v>
      </c>
    </row>
    <row r="35" spans="1:9" ht="24.75" customHeight="1">
      <c r="A35" s="506" t="s">
        <v>511</v>
      </c>
      <c r="B35" s="494">
        <v>7851.619709999999</v>
      </c>
      <c r="C35" s="495">
        <v>1117.3821947893996</v>
      </c>
      <c r="D35" s="557"/>
      <c r="E35" s="557"/>
      <c r="F35" s="557"/>
      <c r="G35" s="559"/>
      <c r="H35" s="495">
        <v>5358.647319255057</v>
      </c>
      <c r="I35" s="498">
        <v>14327.649224044453</v>
      </c>
    </row>
    <row r="36" spans="1:9" ht="24.75" customHeight="1" thickBot="1">
      <c r="A36" s="544" t="s">
        <v>546</v>
      </c>
      <c r="B36" s="494"/>
      <c r="C36" s="560"/>
      <c r="D36" s="561"/>
      <c r="E36" s="562"/>
      <c r="F36" s="562"/>
      <c r="G36" s="559"/>
      <c r="H36" s="556">
        <v>-3941.965505635137</v>
      </c>
      <c r="I36" s="549">
        <v>-3941.965505635137</v>
      </c>
    </row>
    <row r="37" spans="1:9" ht="30" customHeight="1" thickBot="1">
      <c r="A37" s="564" t="s">
        <v>512</v>
      </c>
      <c r="B37" s="520">
        <v>152495.19145079397</v>
      </c>
      <c r="C37" s="521">
        <v>10953.058003487364</v>
      </c>
      <c r="D37" s="565"/>
      <c r="E37" s="566"/>
      <c r="F37" s="566"/>
      <c r="G37" s="575"/>
      <c r="H37" s="521">
        <v>43046.73258179171</v>
      </c>
      <c r="I37" s="524">
        <v>206494.98203607302</v>
      </c>
    </row>
    <row r="38" spans="1:9" ht="15" customHeight="1">
      <c r="A38" s="567" t="s">
        <v>322</v>
      </c>
      <c r="B38" s="568"/>
      <c r="C38" s="568"/>
      <c r="D38" s="569"/>
      <c r="E38" s="569"/>
      <c r="F38" s="569"/>
      <c r="G38" s="569"/>
      <c r="H38" s="568"/>
      <c r="I38" s="568"/>
    </row>
    <row r="39" spans="1:9" ht="15" customHeight="1">
      <c r="A39" s="567" t="s">
        <v>320</v>
      </c>
      <c r="B39" s="568"/>
      <c r="C39" s="568"/>
      <c r="D39" s="569"/>
      <c r="E39" s="569"/>
      <c r="F39" s="569"/>
      <c r="G39" s="569"/>
      <c r="H39" s="568"/>
      <c r="I39" s="568"/>
    </row>
    <row r="40" ht="15" customHeight="1">
      <c r="A40" s="463" t="s">
        <v>542</v>
      </c>
    </row>
    <row r="41" spans="1:9" ht="15" customHeight="1">
      <c r="A41" s="567" t="s">
        <v>543</v>
      </c>
      <c r="B41" s="568"/>
      <c r="C41" s="568"/>
      <c r="D41" s="569"/>
      <c r="E41" s="569"/>
      <c r="F41" s="569"/>
      <c r="G41" s="569"/>
      <c r="H41" s="568"/>
      <c r="I41" s="568"/>
    </row>
    <row r="42" spans="1:9" s="504" customFormat="1" ht="21" customHeight="1">
      <c r="A42" s="570"/>
      <c r="B42" s="570"/>
      <c r="C42" s="570"/>
      <c r="D42" s="570"/>
      <c r="E42" s="570"/>
      <c r="F42" s="570"/>
      <c r="G42" s="570"/>
      <c r="H42" s="570"/>
      <c r="I42" s="570"/>
    </row>
    <row r="43" ht="11.25">
      <c r="H43" s="570"/>
    </row>
    <row r="44" ht="11.25">
      <c r="H44" s="570"/>
    </row>
    <row r="45" ht="11.25">
      <c r="H45" s="570"/>
    </row>
    <row r="46" ht="11.25">
      <c r="H46" s="570"/>
    </row>
    <row r="47" ht="11.25">
      <c r="H47" s="570"/>
    </row>
    <row r="48" ht="11.25">
      <c r="H48" s="570"/>
    </row>
    <row r="49" ht="11.25">
      <c r="H49" s="570"/>
    </row>
    <row r="50" ht="11.25">
      <c r="H50" s="570"/>
    </row>
    <row r="51" ht="11.25">
      <c r="H51" s="570"/>
    </row>
    <row r="52" ht="11.25">
      <c r="H52" s="570"/>
    </row>
    <row r="53" ht="11.25">
      <c r="H53" s="570"/>
    </row>
    <row r="54" ht="11.25">
      <c r="H54" s="570"/>
    </row>
    <row r="55" ht="11.25">
      <c r="H55" s="570"/>
    </row>
    <row r="56" ht="11.25">
      <c r="H56" s="570"/>
    </row>
    <row r="57" ht="11.25">
      <c r="H57" s="570"/>
    </row>
    <row r="58" ht="11.25">
      <c r="H58" s="570"/>
    </row>
    <row r="59" ht="11.25">
      <c r="H59" s="570"/>
    </row>
    <row r="60" ht="11.25">
      <c r="H60" s="570"/>
    </row>
    <row r="61" ht="11.25">
      <c r="H61" s="570"/>
    </row>
    <row r="62" ht="11.25">
      <c r="H62" s="570"/>
    </row>
    <row r="63" ht="11.25">
      <c r="H63" s="570"/>
    </row>
    <row r="64" ht="11.25">
      <c r="H64" s="570"/>
    </row>
    <row r="65" ht="11.25">
      <c r="H65" s="570"/>
    </row>
    <row r="66" ht="11.25">
      <c r="H66" s="570"/>
    </row>
    <row r="67" ht="11.25">
      <c r="H67" s="570"/>
    </row>
    <row r="68" ht="11.25">
      <c r="H68" s="570"/>
    </row>
    <row r="69" ht="11.25">
      <c r="H69" s="570"/>
    </row>
  </sheetData>
  <sheetProtection/>
  <mergeCells count="3">
    <mergeCell ref="D4:G4"/>
    <mergeCell ref="I4:I5"/>
    <mergeCell ref="B4:C4"/>
  </mergeCells>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29"/>
  <sheetViews>
    <sheetView showGridLines="0" zoomScalePageLayoutView="0" workbookViewId="0" topLeftCell="A1">
      <selection activeCell="A1" sqref="A1"/>
    </sheetView>
  </sheetViews>
  <sheetFormatPr defaultColWidth="11.421875" defaultRowHeight="12.75"/>
  <cols>
    <col min="1" max="1" width="45.140625" style="4" customWidth="1"/>
    <col min="2" max="3" width="9.7109375" style="4" customWidth="1"/>
    <col min="4" max="4" width="9.57421875" style="4" customWidth="1"/>
    <col min="5" max="5" width="2.57421875" style="4" customWidth="1"/>
    <col min="6" max="6" width="4.140625" style="4" customWidth="1"/>
    <col min="7" max="7" width="4.140625" style="19" customWidth="1"/>
    <col min="8" max="8" width="6.00390625" style="19" customWidth="1"/>
    <col min="9" max="9" width="6.28125" style="4" customWidth="1"/>
    <col min="10" max="10" width="6.7109375" style="4" customWidth="1"/>
    <col min="11" max="11" width="5.57421875" style="4" customWidth="1"/>
    <col min="12" max="16384" width="11.421875" style="4" customWidth="1"/>
  </cols>
  <sheetData>
    <row r="1" spans="1:8" s="18" customFormat="1" ht="11.25">
      <c r="A1" s="18" t="s">
        <v>268</v>
      </c>
      <c r="G1" s="40"/>
      <c r="H1" s="40"/>
    </row>
    <row r="3" spans="1:4" ht="15" customHeight="1">
      <c r="A3" s="58"/>
      <c r="B3" s="3">
        <v>2005</v>
      </c>
      <c r="C3" s="3">
        <v>2006</v>
      </c>
      <c r="D3" s="3">
        <v>2007</v>
      </c>
    </row>
    <row r="4" spans="1:11" ht="18" customHeight="1">
      <c r="A4" s="90" t="s">
        <v>95</v>
      </c>
      <c r="B4" s="94">
        <v>2.527685680194679</v>
      </c>
      <c r="C4" s="94">
        <v>1.5042498972520661</v>
      </c>
      <c r="D4" s="94">
        <v>1.904618099421171</v>
      </c>
      <c r="I4" s="26"/>
      <c r="J4" s="26"/>
      <c r="K4" s="26"/>
    </row>
    <row r="5" spans="1:11" ht="15" customHeight="1">
      <c r="A5" s="84" t="s">
        <v>0</v>
      </c>
      <c r="B5" s="95">
        <v>2.33447895702281</v>
      </c>
      <c r="C5" s="95">
        <v>1.1814604941110076</v>
      </c>
      <c r="D5" s="95">
        <v>1.8400609335549802</v>
      </c>
      <c r="I5" s="26"/>
      <c r="J5" s="26"/>
      <c r="K5" s="26"/>
    </row>
    <row r="6" spans="1:11" ht="15" customHeight="1">
      <c r="A6" s="84" t="s">
        <v>1</v>
      </c>
      <c r="B6" s="95">
        <v>3.204991049562153</v>
      </c>
      <c r="C6" s="95">
        <v>2.621195412964866</v>
      </c>
      <c r="D6" s="95">
        <v>2.127359970031705</v>
      </c>
      <c r="I6" s="26"/>
      <c r="J6" s="26"/>
      <c r="K6" s="26"/>
    </row>
    <row r="7" spans="1:10" ht="3" customHeight="1">
      <c r="A7" s="86"/>
      <c r="B7" s="96"/>
      <c r="C7" s="96"/>
      <c r="D7" s="96"/>
      <c r="I7" s="26"/>
      <c r="J7" s="26"/>
    </row>
    <row r="8" spans="1:11" ht="15" customHeight="1">
      <c r="A8" s="59" t="s">
        <v>2</v>
      </c>
      <c r="B8" s="94">
        <v>1.6986785008289047</v>
      </c>
      <c r="C8" s="94">
        <v>1.9241649746499974</v>
      </c>
      <c r="D8" s="94">
        <v>3.294819284375734</v>
      </c>
      <c r="I8" s="26"/>
      <c r="J8" s="26"/>
      <c r="K8" s="26"/>
    </row>
    <row r="9" spans="1:11" ht="15" customHeight="1">
      <c r="A9" s="84" t="s">
        <v>3</v>
      </c>
      <c r="B9" s="95">
        <v>0.5110896773984308</v>
      </c>
      <c r="C9" s="95">
        <v>-0.3798538732281713</v>
      </c>
      <c r="D9" s="95">
        <v>1.7565585212868484</v>
      </c>
      <c r="I9" s="26"/>
      <c r="J9" s="26"/>
      <c r="K9" s="26"/>
    </row>
    <row r="10" spans="1:11" ht="15" customHeight="1">
      <c r="A10" s="84" t="s">
        <v>4</v>
      </c>
      <c r="B10" s="95">
        <v>5.212272208234154</v>
      </c>
      <c r="C10" s="95">
        <v>6.785256650389428</v>
      </c>
      <c r="D10" s="95">
        <v>7.386579121733391</v>
      </c>
      <c r="H10" s="97"/>
      <c r="I10" s="26"/>
      <c r="J10" s="26"/>
      <c r="K10" s="26"/>
    </row>
    <row r="11" spans="1:11" ht="15" customHeight="1">
      <c r="A11" s="84" t="s">
        <v>5</v>
      </c>
      <c r="B11" s="95">
        <v>0.061769278558855945</v>
      </c>
      <c r="C11" s="95">
        <v>1.5806707252719434</v>
      </c>
      <c r="D11" s="95">
        <v>2.4409994203709857</v>
      </c>
      <c r="I11" s="26"/>
      <c r="J11" s="26"/>
      <c r="K11" s="26"/>
    </row>
    <row r="12" spans="1:11" ht="15" customHeight="1">
      <c r="A12" s="84" t="s">
        <v>6</v>
      </c>
      <c r="B12" s="95">
        <v>3.6638608939922648</v>
      </c>
      <c r="C12" s="95">
        <v>3.2389882886519956</v>
      </c>
      <c r="D12" s="95">
        <v>3.515931834301142</v>
      </c>
      <c r="I12" s="26"/>
      <c r="J12" s="26"/>
      <c r="K12" s="26"/>
    </row>
    <row r="13" spans="1:11" ht="15" customHeight="1">
      <c r="A13" s="86" t="s">
        <v>7</v>
      </c>
      <c r="B13" s="96">
        <v>-1.899081106022848</v>
      </c>
      <c r="C13" s="96">
        <v>-2.6716554828944368</v>
      </c>
      <c r="D13" s="96">
        <v>-1.348367100832192</v>
      </c>
      <c r="I13" s="26"/>
      <c r="J13" s="26"/>
      <c r="K13" s="26"/>
    </row>
    <row r="14" spans="1:11" ht="15" customHeight="1">
      <c r="A14" s="51" t="s">
        <v>8</v>
      </c>
      <c r="B14" s="94">
        <v>4.936688082790681</v>
      </c>
      <c r="C14" s="94">
        <v>5.770686034650964</v>
      </c>
      <c r="D14" s="94">
        <v>3.8173002377625664</v>
      </c>
      <c r="I14" s="26"/>
      <c r="J14" s="26"/>
      <c r="K14" s="26"/>
    </row>
    <row r="15" spans="1:11" ht="15" customHeight="1">
      <c r="A15" s="51" t="s">
        <v>9</v>
      </c>
      <c r="B15" s="94">
        <v>5.527277668587317</v>
      </c>
      <c r="C15" s="94">
        <v>5.392765808292793</v>
      </c>
      <c r="D15" s="94">
        <v>7.061824397609072</v>
      </c>
      <c r="I15" s="26"/>
      <c r="J15" s="26"/>
      <c r="K15" s="26"/>
    </row>
    <row r="16" spans="1:11" ht="15" customHeight="1">
      <c r="A16" s="59" t="s">
        <v>191</v>
      </c>
      <c r="B16" s="94">
        <v>4.207499190043265</v>
      </c>
      <c r="C16" s="94">
        <v>4.468513305354222</v>
      </c>
      <c r="D16" s="94">
        <v>7.422616250123454</v>
      </c>
      <c r="I16" s="26"/>
      <c r="J16" s="26"/>
      <c r="K16" s="26"/>
    </row>
    <row r="17" spans="1:11" ht="15" customHeight="1">
      <c r="A17" s="84" t="s">
        <v>10</v>
      </c>
      <c r="B17" s="95">
        <v>1.6157564325400386</v>
      </c>
      <c r="C17" s="95">
        <v>2.025827312106273</v>
      </c>
      <c r="D17" s="95">
        <v>3.85888153270146</v>
      </c>
      <c r="I17" s="26"/>
      <c r="J17" s="26"/>
      <c r="K17" s="26"/>
    </row>
    <row r="18" spans="1:11" ht="15" customHeight="1">
      <c r="A18" s="27" t="s">
        <v>85</v>
      </c>
      <c r="B18" s="95">
        <v>4.763084883979673</v>
      </c>
      <c r="C18" s="95">
        <v>5.843103304554063</v>
      </c>
      <c r="D18" s="95">
        <v>7.883388129457586</v>
      </c>
      <c r="I18" s="26"/>
      <c r="J18" s="26"/>
      <c r="K18" s="26"/>
    </row>
    <row r="19" spans="1:11" ht="15" customHeight="1">
      <c r="A19" s="86" t="s">
        <v>11</v>
      </c>
      <c r="B19" s="96">
        <v>7.931066486027262</v>
      </c>
      <c r="C19" s="96">
        <v>7.427453869294794</v>
      </c>
      <c r="D19" s="96">
        <v>12.158775113365564</v>
      </c>
      <c r="I19" s="26"/>
      <c r="J19" s="26"/>
      <c r="K19" s="26"/>
    </row>
    <row r="20" spans="1:11" ht="15" customHeight="1">
      <c r="A20" s="93" t="s">
        <v>84</v>
      </c>
      <c r="B20" s="94">
        <v>3.0625930946620343</v>
      </c>
      <c r="C20" s="94">
        <v>2.6720126154303045</v>
      </c>
      <c r="D20" s="94">
        <v>3.68549692141265</v>
      </c>
      <c r="F20" s="99"/>
      <c r="G20" s="97"/>
      <c r="H20" s="97"/>
      <c r="I20" s="26"/>
      <c r="J20" s="26"/>
      <c r="K20" s="26"/>
    </row>
    <row r="21" spans="1:11" ht="15" customHeight="1">
      <c r="A21" s="51" t="s">
        <v>87</v>
      </c>
      <c r="B21" s="98">
        <v>1.895988950655637</v>
      </c>
      <c r="C21" s="98">
        <v>2.1708878213373093</v>
      </c>
      <c r="D21" s="98">
        <v>2.172842914539838</v>
      </c>
      <c r="I21" s="100"/>
      <c r="J21" s="26"/>
      <c r="K21" s="26"/>
    </row>
    <row r="22" ht="11.25">
      <c r="A22" s="4" t="s">
        <v>267</v>
      </c>
    </row>
    <row r="29" ht="11.25">
      <c r="F29" s="6"/>
    </row>
  </sheetData>
  <sheetProtection/>
  <printOptions/>
  <pageMargins left="0.787401575" right="0.787401575" top="0.984251969" bottom="0.984251969"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L22"/>
  <sheetViews>
    <sheetView zoomScalePageLayoutView="0" workbookViewId="0" topLeftCell="A1">
      <selection activeCell="A1" sqref="A1"/>
    </sheetView>
  </sheetViews>
  <sheetFormatPr defaultColWidth="11.421875" defaultRowHeight="12.75"/>
  <cols>
    <col min="1" max="1" width="44.00390625" style="6" customWidth="1"/>
    <col min="2" max="2" width="0.13671875" style="6" customWidth="1"/>
    <col min="3" max="4" width="9.7109375" style="6" customWidth="1"/>
    <col min="5" max="5" width="9.57421875" style="6" customWidth="1"/>
    <col min="6" max="6" width="2.57421875" style="6" customWidth="1"/>
    <col min="7" max="9" width="4.00390625" style="6" customWidth="1"/>
    <col min="10" max="10" width="6.28125" style="6" customWidth="1"/>
    <col min="11" max="11" width="6.7109375" style="6" customWidth="1"/>
    <col min="12" max="12" width="5.8515625" style="6" customWidth="1"/>
    <col min="13" max="16384" width="11.421875" style="6" customWidth="1"/>
  </cols>
  <sheetData>
    <row r="1" s="10" customFormat="1" ht="11.25">
      <c r="A1" s="10" t="s">
        <v>219</v>
      </c>
    </row>
    <row r="3" spans="1:5" ht="15" customHeight="1">
      <c r="A3" s="54"/>
      <c r="B3" s="70">
        <v>2002</v>
      </c>
      <c r="C3" s="70">
        <v>2005</v>
      </c>
      <c r="D3" s="70">
        <v>2006</v>
      </c>
      <c r="E3" s="70">
        <v>2007</v>
      </c>
    </row>
    <row r="4" spans="1:12" ht="18" customHeight="1">
      <c r="A4" s="101" t="s">
        <v>95</v>
      </c>
      <c r="B4" s="102">
        <v>1.6237428985745908</v>
      </c>
      <c r="C4" s="102">
        <v>2.366074709544904</v>
      </c>
      <c r="D4" s="102">
        <v>1.9601483784369833</v>
      </c>
      <c r="E4" s="102">
        <v>1.9374432984514272</v>
      </c>
      <c r="I4" s="83"/>
      <c r="J4" s="83"/>
      <c r="K4" s="83"/>
      <c r="L4" s="83"/>
    </row>
    <row r="5" spans="1:12" ht="15" customHeight="1">
      <c r="A5" s="27" t="s">
        <v>0</v>
      </c>
      <c r="B5" s="17">
        <v>1.30753273076094</v>
      </c>
      <c r="C5" s="17">
        <v>2.2601598092419692</v>
      </c>
      <c r="D5" s="17">
        <v>2.231574061016943</v>
      </c>
      <c r="E5" s="17">
        <v>2.027831888668345</v>
      </c>
      <c r="I5" s="83"/>
      <c r="J5" s="83"/>
      <c r="K5" s="83"/>
      <c r="L5" s="83"/>
    </row>
    <row r="6" spans="1:12" ht="15" customHeight="1">
      <c r="A6" s="27" t="s">
        <v>1</v>
      </c>
      <c r="B6" s="17">
        <v>2.7276297104784675</v>
      </c>
      <c r="C6" s="17">
        <v>2.734581211753806</v>
      </c>
      <c r="D6" s="17">
        <v>1.0341570586473807</v>
      </c>
      <c r="E6" s="17">
        <v>1.6263833402422563</v>
      </c>
      <c r="I6" s="83"/>
      <c r="J6" s="83"/>
      <c r="K6" s="83"/>
      <c r="L6" s="83"/>
    </row>
    <row r="7" spans="1:12" ht="3" customHeight="1">
      <c r="A7" s="21"/>
      <c r="B7" s="80"/>
      <c r="C7" s="80"/>
      <c r="D7" s="80"/>
      <c r="E7" s="80"/>
      <c r="J7" s="83"/>
      <c r="K7" s="83"/>
      <c r="L7" s="83"/>
    </row>
    <row r="8" spans="1:12" ht="15" customHeight="1">
      <c r="A8" s="54" t="s">
        <v>2</v>
      </c>
      <c r="B8" s="102">
        <v>4.374382426358707</v>
      </c>
      <c r="C8" s="102">
        <v>1.4658168002082306</v>
      </c>
      <c r="D8" s="102">
        <v>2.4761252366640463</v>
      </c>
      <c r="E8" s="102">
        <v>2.101404782242227</v>
      </c>
      <c r="G8" s="83"/>
      <c r="H8" s="83"/>
      <c r="I8" s="83"/>
      <c r="J8" s="83"/>
      <c r="K8" s="83"/>
      <c r="L8" s="83"/>
    </row>
    <row r="9" spans="1:12" ht="15" customHeight="1">
      <c r="A9" s="27" t="s">
        <v>3</v>
      </c>
      <c r="B9" s="17">
        <v>0.5766644196679493</v>
      </c>
      <c r="C9" s="17">
        <v>2.686132138501506</v>
      </c>
      <c r="D9" s="17">
        <v>4.5637767456360905</v>
      </c>
      <c r="E9" s="17">
        <v>3.4485286321258997</v>
      </c>
      <c r="I9" s="83"/>
      <c r="J9" s="83"/>
      <c r="K9" s="83"/>
      <c r="L9" s="83"/>
    </row>
    <row r="10" spans="1:12" ht="15" customHeight="1">
      <c r="A10" s="27" t="s">
        <v>4</v>
      </c>
      <c r="B10" s="17">
        <v>4.90498567684385</v>
      </c>
      <c r="C10" s="17">
        <v>0.00013372965898383882</v>
      </c>
      <c r="D10" s="17">
        <v>0.01736199625523227</v>
      </c>
      <c r="E10" s="17">
        <v>0.9169651578583</v>
      </c>
      <c r="J10" s="83"/>
      <c r="K10" s="83"/>
      <c r="L10" s="83"/>
    </row>
    <row r="11" spans="1:12" ht="15" customHeight="1">
      <c r="A11" s="27" t="s">
        <v>5</v>
      </c>
      <c r="B11" s="17">
        <v>10.891366153468269</v>
      </c>
      <c r="C11" s="17">
        <v>1.002166089079907</v>
      </c>
      <c r="D11" s="17">
        <v>1.7635267846638527</v>
      </c>
      <c r="E11" s="17">
        <v>1.295815667818374</v>
      </c>
      <c r="J11" s="83"/>
      <c r="K11" s="83"/>
      <c r="L11" s="83"/>
    </row>
    <row r="12" spans="1:12" ht="15" customHeight="1">
      <c r="A12" s="27" t="s">
        <v>6</v>
      </c>
      <c r="B12" s="17">
        <v>7.9212202107082845</v>
      </c>
      <c r="C12" s="17">
        <v>0.00026317271309039825</v>
      </c>
      <c r="D12" s="17">
        <v>0.0003684408286943608</v>
      </c>
      <c r="E12" s="17">
        <v>-0.01925473335043648</v>
      </c>
      <c r="J12" s="83"/>
      <c r="K12" s="83"/>
      <c r="L12" s="83"/>
    </row>
    <row r="13" spans="1:12" ht="15" customHeight="1">
      <c r="A13" s="21" t="s">
        <v>7</v>
      </c>
      <c r="B13" s="17">
        <v>-1.8365938120536498</v>
      </c>
      <c r="C13" s="80">
        <v>1.992886779229707</v>
      </c>
      <c r="D13" s="80">
        <v>2.672508272107649</v>
      </c>
      <c r="E13" s="80">
        <v>6.440839851818822</v>
      </c>
      <c r="J13" s="83"/>
      <c r="K13" s="83"/>
      <c r="L13" s="83"/>
    </row>
    <row r="14" spans="1:12" ht="15" customHeight="1">
      <c r="A14" s="54" t="s">
        <v>8</v>
      </c>
      <c r="B14" s="78">
        <v>7.002159324429584</v>
      </c>
      <c r="C14" s="78">
        <v>1.919216762868146</v>
      </c>
      <c r="D14" s="78">
        <v>3.2015646883779567</v>
      </c>
      <c r="E14" s="78">
        <v>1.2604522851302136</v>
      </c>
      <c r="J14" s="83"/>
      <c r="K14" s="83"/>
      <c r="L14" s="83"/>
    </row>
    <row r="15" spans="1:12" ht="15" customHeight="1">
      <c r="A15" s="54" t="s">
        <v>9</v>
      </c>
      <c r="B15" s="78">
        <v>6.806333580332108</v>
      </c>
      <c r="C15" s="78">
        <v>-1.2254058123869669</v>
      </c>
      <c r="D15" s="78">
        <v>-3.6809113638063593</v>
      </c>
      <c r="E15" s="78">
        <v>-2.476926932473262</v>
      </c>
      <c r="J15" s="83"/>
      <c r="K15" s="83"/>
      <c r="L15" s="83"/>
    </row>
    <row r="16" spans="1:12" ht="15" customHeight="1">
      <c r="A16" s="54" t="s">
        <v>191</v>
      </c>
      <c r="B16" s="102">
        <v>6.469029081086774</v>
      </c>
      <c r="C16" s="102">
        <v>1.1141361389612712</v>
      </c>
      <c r="D16" s="102">
        <v>0.23089646452403656</v>
      </c>
      <c r="E16" s="102">
        <v>0.5115593750161054</v>
      </c>
      <c r="J16" s="83"/>
      <c r="K16" s="83"/>
      <c r="L16" s="83"/>
    </row>
    <row r="17" spans="1:12" ht="15" customHeight="1">
      <c r="A17" s="27" t="s">
        <v>10</v>
      </c>
      <c r="B17" s="17">
        <v>2.876632692307737</v>
      </c>
      <c r="C17" s="17">
        <v>1.6855312085268537</v>
      </c>
      <c r="D17" s="17">
        <v>0.20059077051688234</v>
      </c>
      <c r="E17" s="17">
        <v>0.7270607930258279</v>
      </c>
      <c r="J17" s="83"/>
      <c r="K17" s="83"/>
      <c r="L17" s="83"/>
    </row>
    <row r="18" spans="1:12" ht="15" customHeight="1">
      <c r="A18" s="27" t="s">
        <v>85</v>
      </c>
      <c r="B18" s="17">
        <v>8.432755606124331</v>
      </c>
      <c r="C18" s="17">
        <v>0.554558516618016</v>
      </c>
      <c r="D18" s="17">
        <v>0.17240343670756886</v>
      </c>
      <c r="E18" s="17">
        <v>0.2747602198135439</v>
      </c>
      <c r="J18" s="83"/>
      <c r="K18" s="83"/>
      <c r="L18" s="83"/>
    </row>
    <row r="19" spans="1:12" ht="15" customHeight="1">
      <c r="A19" s="21" t="s">
        <v>11</v>
      </c>
      <c r="B19" s="17">
        <v>12.32742522843023</v>
      </c>
      <c r="C19" s="80">
        <v>0.5350002366841551</v>
      </c>
      <c r="D19" s="80">
        <v>0.29891598293730226</v>
      </c>
      <c r="E19" s="80">
        <v>0.33565911890399036</v>
      </c>
      <c r="J19" s="83"/>
      <c r="K19" s="83"/>
      <c r="L19" s="83"/>
    </row>
    <row r="20" spans="1:12" ht="25.5" customHeight="1">
      <c r="A20" s="107" t="s">
        <v>84</v>
      </c>
      <c r="B20" s="78">
        <v>3.804092713906954</v>
      </c>
      <c r="C20" s="103">
        <v>1.2784303466176823</v>
      </c>
      <c r="D20" s="103">
        <v>0.8194761615860813</v>
      </c>
      <c r="E20" s="103">
        <v>0.955157207707316</v>
      </c>
      <c r="J20" s="83"/>
      <c r="K20" s="83"/>
      <c r="L20" s="83"/>
    </row>
    <row r="21" spans="1:12" ht="15" customHeight="1">
      <c r="A21" s="42" t="s">
        <v>203</v>
      </c>
      <c r="B21" s="35">
        <v>1.2215615736763885</v>
      </c>
      <c r="C21" s="104">
        <v>1.8</v>
      </c>
      <c r="D21" s="104">
        <v>1.6999999999999904</v>
      </c>
      <c r="E21" s="104">
        <v>1.4999999999999902</v>
      </c>
      <c r="J21" s="83"/>
      <c r="K21" s="83"/>
      <c r="L21" s="83"/>
    </row>
    <row r="22" ht="11.25">
      <c r="A22" s="6" t="s">
        <v>267</v>
      </c>
    </row>
  </sheetData>
  <sheetProtection/>
  <printOptions/>
  <pageMargins left="0.787401575" right="0.787401575" top="0.984251969" bottom="0.984251969" header="0.4921259845" footer="0.492125984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K29"/>
  <sheetViews>
    <sheetView showGridLines="0" zoomScalePageLayoutView="0" workbookViewId="0" topLeftCell="A1">
      <selection activeCell="A1" sqref="A1"/>
    </sheetView>
  </sheetViews>
  <sheetFormatPr defaultColWidth="11.421875" defaultRowHeight="12.75"/>
  <cols>
    <col min="1" max="1" width="14.421875" style="4" customWidth="1"/>
    <col min="2" max="2" width="10.7109375" style="4" customWidth="1"/>
    <col min="3" max="3" width="10.140625" style="4" customWidth="1"/>
    <col min="4" max="6" width="8.421875" style="4" customWidth="1"/>
    <col min="7" max="7" width="3.8515625" style="4" customWidth="1"/>
    <col min="8" max="9" width="2.8515625" style="4" bestFit="1" customWidth="1"/>
    <col min="10" max="10" width="5.7109375" style="4" customWidth="1"/>
    <col min="11" max="11" width="6.140625" style="4" customWidth="1"/>
    <col min="12" max="16384" width="11.421875" style="4" customWidth="1"/>
  </cols>
  <sheetData>
    <row r="1" ht="11.25">
      <c r="A1" s="18" t="s">
        <v>220</v>
      </c>
    </row>
    <row r="3" spans="1:6" ht="11.25">
      <c r="A3" s="605" t="s">
        <v>175</v>
      </c>
      <c r="B3" s="605"/>
      <c r="C3" s="605"/>
      <c r="D3" s="605"/>
      <c r="E3" s="605"/>
      <c r="F3" s="605"/>
    </row>
    <row r="4" spans="1:6" ht="11.25">
      <c r="A4" s="145"/>
      <c r="B4" s="596" t="s">
        <v>223</v>
      </c>
      <c r="C4" s="597" t="s">
        <v>222</v>
      </c>
      <c r="D4" s="108">
        <v>2005</v>
      </c>
      <c r="E4" s="108">
        <v>2006</v>
      </c>
      <c r="F4" s="108">
        <v>2007</v>
      </c>
    </row>
    <row r="5" spans="1:11" ht="11.25">
      <c r="A5" s="145" t="s">
        <v>14</v>
      </c>
      <c r="B5" s="598">
        <v>2.8424643887981826</v>
      </c>
      <c r="C5" s="599">
        <v>5.143132377547022</v>
      </c>
      <c r="D5" s="109">
        <v>4.647401721406624</v>
      </c>
      <c r="E5" s="109">
        <v>3.4393997210556932</v>
      </c>
      <c r="F5" s="109">
        <v>3.905206164604877</v>
      </c>
      <c r="H5" s="83"/>
      <c r="I5" s="83"/>
      <c r="J5" s="83"/>
      <c r="K5" s="83"/>
    </row>
    <row r="6" spans="1:11" ht="11.25">
      <c r="A6" s="145" t="s">
        <v>15</v>
      </c>
      <c r="B6" s="598">
        <f>((1+(B5/100))/(1+(B7/100))-1)*100</f>
        <v>1.7213538913111615</v>
      </c>
      <c r="C6" s="599">
        <f>((1+(C5/100))/(1+(C7/100))-1)*100</f>
        <v>3.683033176817885</v>
      </c>
      <c r="D6" s="109">
        <v>2.2601598092419692</v>
      </c>
      <c r="E6" s="109">
        <v>2.231574061016943</v>
      </c>
      <c r="F6" s="109">
        <v>2.027831888668345</v>
      </c>
      <c r="H6" s="83"/>
      <c r="I6" s="83"/>
      <c r="J6" s="83"/>
      <c r="K6" s="83"/>
    </row>
    <row r="7" spans="1:11" ht="11.25">
      <c r="A7" s="145" t="s">
        <v>201</v>
      </c>
      <c r="B7" s="598">
        <v>1.1021387885624456</v>
      </c>
      <c r="C7" s="599">
        <v>1.4082334939402585</v>
      </c>
      <c r="D7" s="109">
        <v>2.33447895702281</v>
      </c>
      <c r="E7" s="109">
        <v>1.1814604941110076</v>
      </c>
      <c r="F7" s="109">
        <v>1.8400609335549802</v>
      </c>
      <c r="H7" s="83"/>
      <c r="I7" s="83"/>
      <c r="J7" s="83"/>
      <c r="K7" s="83"/>
    </row>
    <row r="8" ht="11.25">
      <c r="A8" s="4" t="s">
        <v>269</v>
      </c>
    </row>
    <row r="9" ht="11.25">
      <c r="A9" s="4" t="s">
        <v>270</v>
      </c>
    </row>
    <row r="10" ht="11.25">
      <c r="A10" s="4" t="s">
        <v>265</v>
      </c>
    </row>
    <row r="29" ht="11.25">
      <c r="G29" s="6"/>
    </row>
  </sheetData>
  <sheetProtection/>
  <mergeCells count="1">
    <mergeCell ref="A3:F3"/>
  </mergeCells>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DREES</dc:creator>
  <cp:keywords/>
  <dc:description/>
  <cp:lastModifiedBy>BERARD, Arnaud (DREES/EXTERNE/EXTERNES)</cp:lastModifiedBy>
  <cp:lastPrinted>2008-05-27T15:07:49Z</cp:lastPrinted>
  <dcterms:created xsi:type="dcterms:W3CDTF">2001-05-09T09:17:18Z</dcterms:created>
  <dcterms:modified xsi:type="dcterms:W3CDTF">2020-10-19T12:09:02Z</dcterms:modified>
  <cp:category/>
  <cp:version/>
  <cp:contentType/>
  <cp:contentStatus/>
</cp:coreProperties>
</file>