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30" windowWidth="18105" windowHeight="13920" activeTab="0"/>
  </bookViews>
  <sheets>
    <sheet name="Tab 1" sheetId="1" r:id="rId1"/>
  </sheets>
  <externalReferences>
    <externalReference r:id="rId4"/>
    <externalReference r:id="rId5"/>
    <externalReference r:id="rId6"/>
  </externalReferences>
  <definedNames>
    <definedName name="_55">'[2]Macro1'!#REF!</definedName>
    <definedName name="_56">'[2]Macro1'!#REF!</definedName>
    <definedName name="_56_59">'[2]Macro1'!#REF!</definedName>
    <definedName name="_57">'[2]Macro1'!#REF!</definedName>
    <definedName name="_58">'[2]Macro1'!#REF!</definedName>
    <definedName name="_59">'[2]Macro1'!#REF!</definedName>
    <definedName name="_60">'[2]Macro1'!#REF!</definedName>
    <definedName name="_61">'[2]Macro1'!#REF!</definedName>
    <definedName name="_61_64">'[2]Macro1'!#REF!</definedName>
    <definedName name="_62">'[2]Macro1'!#REF!</definedName>
    <definedName name="_63">'[2]Macro1'!#REF!</definedName>
    <definedName name="_64">'[2]Macro1'!#REF!</definedName>
    <definedName name="_65">'[2]Macro1'!#REF!</definedName>
    <definedName name="_65_et_plus">'[2]Macro1'!#REF!</definedName>
    <definedName name="_B6">'[3]_B6'!$A$1:$D$12</definedName>
    <definedName name="carrières_longues">'[1]Macro1'!$B$190:$C$190</definedName>
    <definedName name="cloture_des_comptes">#REF!</definedName>
    <definedName name="décote">'[2]Macro1'!#REF!</definedName>
    <definedName name="départs_normaux">'[1]Macro1'!$B$193:$C$193</definedName>
    <definedName name="effectif">'[2]Macro1'!#REF!</definedName>
    <definedName name="effectifE">'[2]Macro1'!#REF!</definedName>
    <definedName name="effectifE2005">'[2]Macro1'!#REF!</definedName>
    <definedName name="effectifE2006">'[2]Macro1'!#REF!</definedName>
    <definedName name="effectifF">'[2]Macro1'!#REF!</definedName>
    <definedName name="effectifF2005">'[2]Macro1'!#REF!</definedName>
    <definedName name="effectifF2006">'[2]Macro1'!#REF!</definedName>
    <definedName name="effectifH">'[2]Macro1'!#REF!</definedName>
    <definedName name="effectifH2005">'[2]Macro1'!#REF!</definedName>
    <definedName name="effectifH2006">'[2]Macro1'!#REF!</definedName>
    <definedName name="EVO_EFFECTIF">'[2]Macro1'!#REF!</definedName>
    <definedName name="ex_invalide">'[1]Macro1'!$B$181:$C$181</definedName>
    <definedName name="exe">#REF!</definedName>
    <definedName name="FEA">'[2]Macro1'!#REF!</definedName>
    <definedName name="FEB">'[2]Macro1'!#REF!</definedName>
    <definedName name="GRAPHIQUE_2">'[1]Macro1'!$C$10</definedName>
    <definedName name="GRAPHIQUE_3">'[1]Macro1'!$C$10</definedName>
    <definedName name="handicap">'[1]Macro1'!$B$187:$C$187</definedName>
    <definedName name="inaptitude">'[1]Macro1'!$B$184:$C$184</definedName>
    <definedName name="moins_de_50">'[1]Macro1'!$B$28:$C$28</definedName>
    <definedName name="moins_de_55">'[2]Macro1'!#REF!</definedName>
    <definedName name="montant">'[2]Macro1'!#REF!</definedName>
    <definedName name="montantE">'[2]Macro1'!#REF!</definedName>
    <definedName name="montantE2005">'[2]Macro1'!#REF!</definedName>
    <definedName name="montantE2006">'[2]Macro1'!#REF!</definedName>
    <definedName name="montantF">'[2]Macro1'!#REF!</definedName>
    <definedName name="montantF2005">'[2]Macro1'!#REF!</definedName>
    <definedName name="montantF2006">'[2]Macro1'!#REF!</definedName>
    <definedName name="montantH">'[2]Macro1'!#REF!</definedName>
    <definedName name="montantH2005">'[2]Macro1'!#REF!</definedName>
    <definedName name="montantH2006">'[2]Macro1'!#REF!</definedName>
    <definedName name="par_exercice">#REF!</definedName>
    <definedName name="surcote">'[1]Macro1'!$B$196:$C$196</definedName>
    <definedName name="TEST_RECUPERATION">'[2]Macro1'!#REF!</definedName>
    <definedName name="TEST_RECUPERATION_2">'[1]Macro1'!$C$10</definedName>
    <definedName name="valeur">'[2]Macro1'!#REF!</definedName>
    <definedName name="Z_FB47ECF8_E82D_40A8_B069_65CCD5A0DCDF_.wvu.Rows" localSheetId="0" hidden="1">'Tab 1'!#REF!</definedName>
  </definedNames>
  <calcPr fullCalcOnLoad="1"/>
</workbook>
</file>

<file path=xl/sharedStrings.xml><?xml version="1.0" encoding="utf-8"?>
<sst xmlns="http://schemas.openxmlformats.org/spreadsheetml/2006/main" count="80" uniqueCount="49">
  <si>
    <t>(8)</t>
  </si>
  <si>
    <t>(4)</t>
  </si>
  <si>
    <t>(5)</t>
  </si>
  <si>
    <t>(6)</t>
  </si>
  <si>
    <t>CAVIMAC (cultes)</t>
  </si>
  <si>
    <t>ns</t>
  </si>
  <si>
    <t>(7)</t>
  </si>
  <si>
    <t>1992.</t>
  </si>
  <si>
    <t>**</t>
  </si>
  <si>
    <t>allocation de vieillesse agricole (exploitants agricoles AVTNS), allocation aux mères de famille, secours viager.</t>
  </si>
  <si>
    <t>ASPA             (L 815-1)</t>
  </si>
  <si>
    <t>** dont 114 500 perçoivent aussi l'ASV.</t>
  </si>
  <si>
    <t>* Majoration de pension (L 814-2), allocation spéciale vieillesse (L 814-1), allocation aux vieux travailleurs salariés (AVTS), allocation aux vieux travailleurs non salariés (AVTNS),</t>
  </si>
  <si>
    <t>ASV et                                             ASPA</t>
  </si>
  <si>
    <t>• Métropole</t>
  </si>
  <si>
    <t>Total</t>
  </si>
  <si>
    <t>RSI - artisans (ex CANCAVA)</t>
  </si>
  <si>
    <t>RSI - commerçants (ex ORGANIC)</t>
  </si>
  <si>
    <t>Professions libérales</t>
  </si>
  <si>
    <t>Régimes spéciaux</t>
  </si>
  <si>
    <t>• SNCF</t>
  </si>
  <si>
    <t>• ENIM (marins)</t>
  </si>
  <si>
    <t>• Régime minier</t>
  </si>
  <si>
    <t>• Collectivités locales</t>
  </si>
  <si>
    <t>• Fonctionnaires</t>
  </si>
  <si>
    <t>Régime général</t>
  </si>
  <si>
    <t xml:space="preserve">Allocations permettant d'atteindre l'AVTS, dites de premier étage* (toutes allocations) </t>
  </si>
  <si>
    <t>Tableau 1 • Les allocations du minimum vieillesse au 31 décembre 2010 selon le régime</t>
  </si>
  <si>
    <t>• Caisses des DOM</t>
  </si>
  <si>
    <t>MSA exploitants agricoles</t>
  </si>
  <si>
    <t>SASPA (service de l'ASPA)</t>
  </si>
  <si>
    <t>MSA salariés agricoles</t>
  </si>
  <si>
    <t>ASV 
(ancien 
art. L 815-2)</t>
  </si>
  <si>
    <t>Allocations permettant 
d'atteindre le minimum vieillesse</t>
  </si>
  <si>
    <t>Part des bénéficaires 
ASV ou ASPA  
par caisse</t>
  </si>
  <si>
    <t>Allocation supplémentaire invalidité 
(L 815-24)</t>
  </si>
  <si>
    <r>
      <t xml:space="preserve">CAMR </t>
    </r>
    <r>
      <rPr>
        <vertAlign val="superscript"/>
        <sz val="8"/>
        <rFont val="Arial"/>
        <family val="2"/>
      </rPr>
      <t>(1)</t>
    </r>
  </si>
  <si>
    <r>
      <t xml:space="preserve">• Autres </t>
    </r>
    <r>
      <rPr>
        <vertAlign val="superscript"/>
        <sz val="8"/>
        <rFont val="Arial"/>
        <family val="2"/>
      </rPr>
      <t>(2)</t>
    </r>
  </si>
  <si>
    <r>
      <t>Total champ de l'enquête DREES</t>
    </r>
    <r>
      <rPr>
        <b/>
        <vertAlign val="superscript"/>
        <sz val="8"/>
        <rFont val="Arial"/>
        <family val="2"/>
      </rPr>
      <t xml:space="preserve"> (3)</t>
    </r>
  </si>
  <si>
    <r>
      <t>(1)</t>
    </r>
    <r>
      <rPr>
        <sz val="8"/>
        <rFont val="Arial"/>
        <family val="2"/>
      </rPr>
      <t xml:space="preserve"> La CAMR était la caisse de retraite des agents des chemins de fer secondaires et des tramways. Elle a été intégrée à la CNAV début </t>
    </r>
  </si>
  <si>
    <r>
      <t>(2)</t>
    </r>
    <r>
      <rPr>
        <sz val="8"/>
        <rFont val="Arial"/>
        <family val="2"/>
      </rPr>
      <t xml:space="preserve"> RATP, EDF-GDF, SEITA, CRPCEN, Opéra de Paris, CNBF.</t>
    </r>
  </si>
  <si>
    <r>
      <t xml:space="preserve">(3) </t>
    </r>
    <r>
      <rPr>
        <sz val="8"/>
        <rFont val="Arial"/>
        <family val="2"/>
      </rPr>
      <t>Le champ de l'enquête DREES concerne uniquement les bénéficiaires des 12 principaux organismes prestataires de la métropole (11 caisses de retraites +  le SASPA), et des 2 caisses DOM (sauf exploitants agricoles de Guyane).</t>
    </r>
  </si>
  <si>
    <r>
      <t>(4)</t>
    </r>
    <r>
      <rPr>
        <sz val="8"/>
        <rFont val="Arial"/>
        <family val="2"/>
      </rPr>
      <t xml:space="preserve"> Les effectifs DOM sont ici les effectifs gérés par les caisses des DOM (qu'ils résident ou non dans les DOM). </t>
    </r>
  </si>
  <si>
    <r>
      <t>(5)</t>
    </r>
    <r>
      <rPr>
        <sz val="8"/>
        <rFont val="Arial"/>
        <family val="2"/>
      </rPr>
      <t xml:space="preserve"> Changement de méthode d'estimation des effectifs en 2008. </t>
    </r>
  </si>
  <si>
    <r>
      <t>(7)</t>
    </r>
    <r>
      <rPr>
        <sz val="8"/>
        <rFont val="Arial"/>
        <family val="2"/>
      </rPr>
      <t xml:space="preserve"> Donnée du FSV. Seule une partie des effectifs ont été communiqués dans le cadre de l'enquête DREES.</t>
    </r>
  </si>
  <si>
    <r>
      <t>(8)</t>
    </r>
    <r>
      <rPr>
        <sz val="8"/>
        <rFont val="Arial"/>
        <family val="2"/>
      </rPr>
      <t xml:space="preserve"> Donnée disponible à partir de 2009.</t>
    </r>
  </si>
  <si>
    <r>
      <t>Sources •</t>
    </r>
    <r>
      <rPr>
        <sz val="8"/>
        <rFont val="Arial"/>
        <family val="2"/>
      </rPr>
      <t xml:space="preserve"> Enquête sur les allocations du minimum vieillesse au 31 décembre 2010, DREES  ;  Caisse des dépôts et consignations ; CNAMTS ; Fonds de solidarité vieillesse.</t>
    </r>
  </si>
  <si>
    <t>• Ouvriers de l'État</t>
  </si>
  <si>
    <r>
      <t xml:space="preserve">(6) </t>
    </r>
    <r>
      <rPr>
        <sz val="8"/>
        <rFont val="Arial"/>
        <family val="2"/>
      </rPr>
      <t xml:space="preserve">Hors champ de l'enquête DREES, données du FSV (Fonds de solidatité vieillesse). 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</si>
</sst>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"/>
    <numFmt numFmtId="175" formatCode="0.0000"/>
    <numFmt numFmtId="176" formatCode="#,##0.0"/>
    <numFmt numFmtId="177" formatCode="0.000"/>
    <numFmt numFmtId="178" formatCode="0.00000"/>
    <numFmt numFmtId="179" formatCode="_-* #,##0.0\ _F_-;\-* #,##0.0\ _F_-;_-* &quot;-&quot;??\ _F_-;_-@_-"/>
    <numFmt numFmtId="180" formatCode="_-* #,##0\ _F_-;\-* #,##0\ _F_-;_-* &quot;-&quot;??\ _F_-;_-@_-"/>
    <numFmt numFmtId="181" formatCode="#,##0.000"/>
    <numFmt numFmtId="182" formatCode="#,##0.0000"/>
    <numFmt numFmtId="183" formatCode="#,##0.00000"/>
    <numFmt numFmtId="184" formatCode="#,##0_ ;\-#,##0\ "/>
    <numFmt numFmtId="185" formatCode="0.000000"/>
    <numFmt numFmtId="186" formatCode="0.0000000"/>
    <numFmt numFmtId="187" formatCode="_-* #,##0.0\ &quot;F&quot;_-;\-* #,##0.0\ &quot;F&quot;_-;_-* &quot;-&quot;?\ &quot;F&quot;_-;_-@_-"/>
    <numFmt numFmtId="188" formatCode="#,##0.0_ ;\-#,##0.0\ "/>
    <numFmt numFmtId="189" formatCode="0.00000000"/>
    <numFmt numFmtId="190" formatCode="0,\(*)"/>
    <numFmt numFmtId="191" formatCode="#,##0.000000"/>
    <numFmt numFmtId="192" formatCode="0.0000000000000"/>
    <numFmt numFmtId="193" formatCode="_-* #,##0.00\ [$€-1]_-;\-* #,##0.00\ [$€-1]_-;_-* &quot;-&quot;??\ [$€-1]_-"/>
    <numFmt numFmtId="194" formatCode="0.0%"/>
    <numFmt numFmtId="195" formatCode="0.000%"/>
    <numFmt numFmtId="196" formatCode="0.00&quot; € &quot;"/>
    <numFmt numFmtId="197" formatCode="0.0000%"/>
    <numFmt numFmtId="198" formatCode="_-* #,##0.0\ &quot;€&quot;_-;\-* #,##0.0\ &quot;€&quot;_-;_-* &quot;-&quot;??\ &quot;€&quot;_-;_-@_-"/>
    <numFmt numFmtId="199" formatCode="_-* #,##0\ &quot;€&quot;_-;\-* #,##0\ &quot;€&quot;_-;_-* &quot;-&quot;??\ &quot;€&quot;_-;_-@_-"/>
    <numFmt numFmtId="200" formatCode="mmm\-yyyy"/>
    <numFmt numFmtId="201" formatCode="0.0&quot; &quot;%"/>
    <numFmt numFmtId="202" formatCode="0&quot; &quot;%"/>
    <numFmt numFmtId="203" formatCode="0.00000%"/>
    <numFmt numFmtId="204" formatCode="0.000000%"/>
    <numFmt numFmtId="205" formatCode="0.0000000%"/>
    <numFmt numFmtId="206" formatCode="0.00000000%"/>
    <numFmt numFmtId="207" formatCode="0.0&quot; &quot;%&quot;  &quot;"/>
    <numFmt numFmtId="208" formatCode="0.0000000000"/>
    <numFmt numFmtId="209" formatCode="yyyy"/>
    <numFmt numFmtId="210" formatCode="[$-40C]dddd\ 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Times New Roman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2"/>
      <name val="Univers Condensed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imes New Roman"/>
      <family val="0"/>
    </font>
    <font>
      <b/>
      <sz val="7"/>
      <name val="Arial Narrow"/>
      <family val="2"/>
    </font>
    <font>
      <sz val="7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u val="single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93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 horizontal="center" vertical="center" wrapText="1"/>
      <protection/>
    </xf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13">
    <xf numFmtId="0" fontId="0" fillId="0" borderId="0" xfId="0" applyAlignment="1">
      <alignment/>
    </xf>
    <xf numFmtId="0" fontId="23" fillId="0" borderId="0" xfId="54" applyFont="1" applyFill="1">
      <alignment/>
      <protection/>
    </xf>
    <xf numFmtId="0" fontId="23" fillId="0" borderId="0" xfId="54" applyFont="1" applyFill="1" applyAlignment="1">
      <alignment horizontal="center"/>
      <protection/>
    </xf>
    <xf numFmtId="0" fontId="24" fillId="0" borderId="0" xfId="54" applyFont="1" applyFill="1">
      <alignment/>
      <protection/>
    </xf>
    <xf numFmtId="0" fontId="24" fillId="0" borderId="0" xfId="54" applyFont="1" applyFill="1" applyAlignment="1">
      <alignment vertical="top"/>
      <protection/>
    </xf>
    <xf numFmtId="194" fontId="24" fillId="0" borderId="0" xfId="54" applyNumberFormat="1" applyFont="1" applyFill="1">
      <alignment/>
      <protection/>
    </xf>
    <xf numFmtId="0" fontId="23" fillId="0" borderId="0" xfId="54" applyFont="1" applyFill="1" applyAlignment="1">
      <alignment vertical="center"/>
      <protection/>
    </xf>
    <xf numFmtId="3" fontId="24" fillId="0" borderId="0" xfId="54" applyNumberFormat="1" applyFont="1" applyFill="1" applyAlignment="1">
      <alignment vertical="top"/>
      <protection/>
    </xf>
    <xf numFmtId="194" fontId="24" fillId="0" borderId="0" xfId="54" applyNumberFormat="1" applyFont="1" applyFill="1" applyAlignment="1">
      <alignment vertical="top"/>
      <protection/>
    </xf>
    <xf numFmtId="0" fontId="23" fillId="0" borderId="0" xfId="54" applyFont="1" applyFill="1" applyAlignment="1">
      <alignment vertical="top"/>
      <protection/>
    </xf>
    <xf numFmtId="3" fontId="23" fillId="0" borderId="0" xfId="54" applyNumberFormat="1" applyFont="1" applyFill="1" applyAlignment="1">
      <alignment vertical="top"/>
      <protection/>
    </xf>
    <xf numFmtId="0" fontId="25" fillId="0" borderId="0" xfId="54" applyFont="1" applyFill="1" applyBorder="1" applyAlignment="1">
      <alignment wrapText="1"/>
      <protection/>
    </xf>
    <xf numFmtId="0" fontId="25" fillId="0" borderId="10" xfId="54" applyFont="1" applyFill="1" applyBorder="1" applyAlignment="1">
      <alignment wrapText="1"/>
      <protection/>
    </xf>
    <xf numFmtId="0" fontId="25" fillId="0" borderId="0" xfId="54" applyFont="1" applyFill="1" applyAlignment="1">
      <alignment vertical="top"/>
      <protection/>
    </xf>
    <xf numFmtId="0" fontId="25" fillId="0" borderId="11" xfId="54" applyFont="1" applyFill="1" applyBorder="1" applyAlignment="1">
      <alignment wrapText="1"/>
      <protection/>
    </xf>
    <xf numFmtId="0" fontId="25" fillId="0" borderId="12" xfId="54" applyFont="1" applyFill="1" applyBorder="1" applyAlignment="1">
      <alignment wrapText="1"/>
      <protection/>
    </xf>
    <xf numFmtId="3" fontId="26" fillId="0" borderId="13" xfId="55" applyNumberFormat="1" applyFont="1" applyFill="1" applyBorder="1" applyAlignment="1">
      <alignment vertical="top"/>
      <protection/>
    </xf>
    <xf numFmtId="3" fontId="26" fillId="0" borderId="10" xfId="55" applyNumberFormat="1" applyFont="1" applyFill="1" applyBorder="1" applyAlignment="1">
      <alignment vertical="top"/>
      <protection/>
    </xf>
    <xf numFmtId="3" fontId="26" fillId="0" borderId="0" xfId="55" applyNumberFormat="1" applyFont="1" applyFill="1" applyBorder="1" applyAlignment="1">
      <alignment vertical="top"/>
      <protection/>
    </xf>
    <xf numFmtId="194" fontId="26" fillId="0" borderId="13" xfId="56" applyNumberFormat="1" applyFont="1" applyFill="1" applyBorder="1" applyAlignment="1">
      <alignment horizontal="right" vertical="top" indent="1"/>
    </xf>
    <xf numFmtId="3" fontId="26" fillId="0" borderId="13" xfId="54" applyNumberFormat="1" applyFont="1" applyFill="1" applyBorder="1" applyAlignment="1">
      <alignment vertical="top" wrapText="1"/>
      <protection/>
    </xf>
    <xf numFmtId="3" fontId="27" fillId="0" borderId="13" xfId="55" applyNumberFormat="1" applyFont="1" applyFill="1" applyBorder="1" applyAlignment="1">
      <alignment vertical="top"/>
      <protection/>
    </xf>
    <xf numFmtId="3" fontId="27" fillId="0" borderId="10" xfId="55" applyNumberFormat="1" applyFont="1" applyFill="1" applyBorder="1" applyAlignment="1">
      <alignment vertical="top"/>
      <protection/>
    </xf>
    <xf numFmtId="3" fontId="27" fillId="0" borderId="0" xfId="55" applyNumberFormat="1" applyFont="1" applyFill="1" applyBorder="1" applyAlignment="1">
      <alignment vertical="top"/>
      <protection/>
    </xf>
    <xf numFmtId="3" fontId="27" fillId="0" borderId="13" xfId="55" applyNumberFormat="1" applyFont="1" applyFill="1" applyBorder="1" applyAlignment="1">
      <alignment horizontal="right" vertical="top" indent="1"/>
      <protection/>
    </xf>
    <xf numFmtId="3" fontId="27" fillId="0" borderId="13" xfId="54" applyNumberFormat="1" applyFont="1" applyFill="1" applyBorder="1" applyAlignment="1">
      <alignment vertical="top"/>
      <protection/>
    </xf>
    <xf numFmtId="3" fontId="28" fillId="0" borderId="10" xfId="55" applyNumberFormat="1" applyFont="1" applyFill="1" applyBorder="1" applyAlignment="1" quotePrefix="1">
      <alignment vertical="top"/>
      <protection/>
    </xf>
    <xf numFmtId="3" fontId="28" fillId="0" borderId="0" xfId="55" applyNumberFormat="1" applyFont="1" applyFill="1" applyBorder="1" applyAlignment="1" quotePrefix="1">
      <alignment vertical="top"/>
      <protection/>
    </xf>
    <xf numFmtId="3" fontId="28" fillId="0" borderId="13" xfId="55" applyNumberFormat="1" applyFont="1" applyFill="1" applyBorder="1" applyAlignment="1" quotePrefix="1">
      <alignment horizontal="right" vertical="top" indent="1"/>
      <protection/>
    </xf>
    <xf numFmtId="3" fontId="27" fillId="0" borderId="13" xfId="54" applyNumberFormat="1" applyFont="1" applyFill="1" applyBorder="1" applyAlignment="1">
      <alignment vertical="top" wrapText="1"/>
      <protection/>
    </xf>
    <xf numFmtId="3" fontId="26" fillId="0" borderId="13" xfId="55" applyNumberFormat="1" applyFont="1" applyFill="1" applyBorder="1" applyAlignment="1">
      <alignment horizontal="right" vertical="top"/>
      <protection/>
    </xf>
    <xf numFmtId="3" fontId="26" fillId="0" borderId="10" xfId="55" applyNumberFormat="1" applyFont="1" applyFill="1" applyBorder="1" applyAlignment="1">
      <alignment horizontal="right" vertical="top"/>
      <protection/>
    </xf>
    <xf numFmtId="3" fontId="26" fillId="0" borderId="0" xfId="55" applyNumberFormat="1" applyFont="1" applyFill="1" applyBorder="1" applyAlignment="1">
      <alignment horizontal="right" vertical="top"/>
      <protection/>
    </xf>
    <xf numFmtId="3" fontId="26" fillId="0" borderId="13" xfId="54" applyNumberFormat="1" applyFont="1" applyFill="1" applyBorder="1" applyAlignment="1">
      <alignment vertical="top"/>
      <protection/>
    </xf>
    <xf numFmtId="3" fontId="25" fillId="0" borderId="13" xfId="55" applyNumberFormat="1" applyFont="1" applyFill="1" applyBorder="1" applyAlignment="1">
      <alignment horizontal="right" vertical="top"/>
      <protection/>
    </xf>
    <xf numFmtId="3" fontId="25" fillId="0" borderId="10" xfId="55" applyNumberFormat="1" applyFont="1" applyFill="1" applyBorder="1" applyAlignment="1">
      <alignment horizontal="right" vertical="top"/>
      <protection/>
    </xf>
    <xf numFmtId="3" fontId="25" fillId="0" borderId="0" xfId="55" applyNumberFormat="1" applyFont="1" applyFill="1" applyBorder="1" applyAlignment="1">
      <alignment horizontal="right" vertical="top"/>
      <protection/>
    </xf>
    <xf numFmtId="3" fontId="25" fillId="0" borderId="13" xfId="55" applyNumberFormat="1" applyFont="1" applyFill="1" applyBorder="1" applyAlignment="1">
      <alignment horizontal="right" vertical="top" indent="1"/>
      <protection/>
    </xf>
    <xf numFmtId="3" fontId="25" fillId="0" borderId="13" xfId="54" applyNumberFormat="1" applyFont="1" applyFill="1" applyBorder="1" applyAlignment="1">
      <alignment vertical="top"/>
      <protection/>
    </xf>
    <xf numFmtId="3" fontId="25" fillId="0" borderId="0" xfId="54" applyNumberFormat="1" applyFont="1" applyFill="1" applyBorder="1" applyAlignment="1">
      <alignment vertical="top"/>
      <protection/>
    </xf>
    <xf numFmtId="3" fontId="25" fillId="0" borderId="13" xfId="55" applyNumberFormat="1" applyFont="1" applyFill="1" applyBorder="1" applyAlignment="1" quotePrefix="1">
      <alignment horizontal="right" vertical="top"/>
      <protection/>
    </xf>
    <xf numFmtId="3" fontId="25" fillId="0" borderId="13" xfId="0" applyNumberFormat="1" applyFont="1" applyFill="1" applyBorder="1" applyAlignment="1">
      <alignment vertical="top"/>
    </xf>
    <xf numFmtId="3" fontId="25" fillId="0" borderId="10" xfId="55" applyNumberFormat="1" applyFont="1" applyFill="1" applyBorder="1" applyAlignment="1" quotePrefix="1">
      <alignment horizontal="right" vertical="top"/>
      <protection/>
    </xf>
    <xf numFmtId="3" fontId="25" fillId="0" borderId="0" xfId="55" applyNumberFormat="1" applyFont="1" applyFill="1" applyBorder="1" applyAlignment="1" quotePrefix="1">
      <alignment horizontal="right" vertical="top"/>
      <protection/>
    </xf>
    <xf numFmtId="3" fontId="25" fillId="0" borderId="13" xfId="55" applyNumberFormat="1" applyFont="1" applyFill="1" applyBorder="1" applyAlignment="1" quotePrefix="1">
      <alignment horizontal="right" vertical="top" indent="1"/>
      <protection/>
    </xf>
    <xf numFmtId="3" fontId="26" fillId="0" borderId="14" xfId="0" applyNumberFormat="1" applyFont="1" applyFill="1" applyBorder="1" applyAlignment="1">
      <alignment horizontal="right" vertical="top"/>
    </xf>
    <xf numFmtId="3" fontId="26" fillId="0" borderId="15" xfId="54" applyNumberFormat="1" applyFont="1" applyFill="1" applyBorder="1" applyAlignment="1">
      <alignment horizontal="right" vertical="top"/>
      <protection/>
    </xf>
    <xf numFmtId="3" fontId="26" fillId="0" borderId="16" xfId="0" applyNumberFormat="1" applyFont="1" applyFill="1" applyBorder="1" applyAlignment="1">
      <alignment horizontal="right" vertical="top"/>
    </xf>
    <xf numFmtId="3" fontId="26" fillId="0" borderId="16" xfId="54" applyNumberFormat="1" applyFont="1" applyFill="1" applyBorder="1" applyAlignment="1">
      <alignment horizontal="right" vertical="top"/>
      <protection/>
    </xf>
    <xf numFmtId="3" fontId="26" fillId="0" borderId="14" xfId="54" applyNumberFormat="1" applyFont="1" applyFill="1" applyBorder="1" applyAlignment="1">
      <alignment horizontal="right" vertical="top"/>
      <protection/>
    </xf>
    <xf numFmtId="194" fontId="26" fillId="0" borderId="14" xfId="56" applyNumberFormat="1" applyFont="1" applyFill="1" applyBorder="1" applyAlignment="1">
      <alignment horizontal="right" vertical="top" indent="1"/>
    </xf>
    <xf numFmtId="0" fontId="26" fillId="0" borderId="0" xfId="54" applyFont="1" applyFill="1" applyAlignment="1">
      <alignment vertical="top"/>
      <protection/>
    </xf>
    <xf numFmtId="3" fontId="25" fillId="0" borderId="10" xfId="54" applyNumberFormat="1" applyFont="1" applyFill="1" applyBorder="1" applyAlignment="1">
      <alignment vertical="top"/>
      <protection/>
    </xf>
    <xf numFmtId="3" fontId="25" fillId="0" borderId="0" xfId="0" applyNumberFormat="1" applyFont="1" applyFill="1" applyBorder="1" applyAlignment="1">
      <alignment vertical="top"/>
    </xf>
    <xf numFmtId="3" fontId="26" fillId="0" borderId="13" xfId="54" applyNumberFormat="1" applyFont="1" applyFill="1" applyBorder="1" applyAlignment="1">
      <alignment horizontal="right" vertical="top"/>
      <protection/>
    </xf>
    <xf numFmtId="3" fontId="25" fillId="0" borderId="13" xfId="54" applyNumberFormat="1" applyFont="1" applyFill="1" applyBorder="1" applyAlignment="1">
      <alignment horizontal="right" vertical="top" indent="1"/>
      <protection/>
    </xf>
    <xf numFmtId="1" fontId="25" fillId="0" borderId="17" xfId="56" applyNumberFormat="1" applyFont="1" applyFill="1" applyBorder="1" applyAlignment="1">
      <alignment horizontal="right" vertical="top"/>
    </xf>
    <xf numFmtId="3" fontId="25" fillId="0" borderId="12" xfId="54" applyNumberFormat="1" applyFont="1" applyFill="1" applyBorder="1" applyAlignment="1">
      <alignment horizontal="right" vertical="top"/>
      <protection/>
    </xf>
    <xf numFmtId="3" fontId="25" fillId="0" borderId="17" xfId="0" applyNumberFormat="1" applyFont="1" applyFill="1" applyBorder="1" applyAlignment="1">
      <alignment horizontal="right" vertical="top"/>
    </xf>
    <xf numFmtId="3" fontId="25" fillId="0" borderId="11" xfId="0" applyNumberFormat="1" applyFont="1" applyFill="1" applyBorder="1" applyAlignment="1">
      <alignment horizontal="right" vertical="top"/>
    </xf>
    <xf numFmtId="3" fontId="25" fillId="0" borderId="11" xfId="54" applyNumberFormat="1" applyFont="1" applyFill="1" applyBorder="1" applyAlignment="1">
      <alignment horizontal="right" vertical="top"/>
      <protection/>
    </xf>
    <xf numFmtId="3" fontId="26" fillId="0" borderId="17" xfId="54" applyNumberFormat="1" applyFont="1" applyFill="1" applyBorder="1" applyAlignment="1">
      <alignment horizontal="right" vertical="top"/>
      <protection/>
    </xf>
    <xf numFmtId="3" fontId="25" fillId="0" borderId="17" xfId="54" applyNumberFormat="1" applyFont="1" applyFill="1" applyBorder="1" applyAlignment="1">
      <alignment horizontal="right" vertical="top" indent="1"/>
      <protection/>
    </xf>
    <xf numFmtId="3" fontId="25" fillId="0" borderId="17" xfId="54" applyNumberFormat="1" applyFont="1" applyFill="1" applyBorder="1" applyAlignment="1">
      <alignment horizontal="right" vertical="top"/>
      <protection/>
    </xf>
    <xf numFmtId="3" fontId="26" fillId="0" borderId="18" xfId="0" applyNumberFormat="1" applyFont="1" applyFill="1" applyBorder="1" applyAlignment="1">
      <alignment vertical="top"/>
    </xf>
    <xf numFmtId="3" fontId="26" fillId="0" borderId="19" xfId="54" applyNumberFormat="1" applyFont="1" applyFill="1" applyBorder="1" applyAlignment="1">
      <alignment horizontal="right" vertical="top"/>
      <protection/>
    </xf>
    <xf numFmtId="3" fontId="26" fillId="0" borderId="19" xfId="54" applyNumberFormat="1" applyFont="1" applyFill="1" applyBorder="1" applyAlignment="1">
      <alignment vertical="top"/>
      <protection/>
    </xf>
    <xf numFmtId="3" fontId="26" fillId="0" borderId="20" xfId="0" applyNumberFormat="1" applyFont="1" applyFill="1" applyBorder="1" applyAlignment="1">
      <alignment vertical="top"/>
    </xf>
    <xf numFmtId="3" fontId="26" fillId="0" borderId="20" xfId="54" applyNumberFormat="1" applyFont="1" applyFill="1" applyBorder="1" applyAlignment="1">
      <alignment vertical="top"/>
      <protection/>
    </xf>
    <xf numFmtId="3" fontId="26" fillId="0" borderId="18" xfId="54" applyNumberFormat="1" applyFont="1" applyFill="1" applyBorder="1" applyAlignment="1">
      <alignment horizontal="right" vertical="top"/>
      <protection/>
    </xf>
    <xf numFmtId="3" fontId="26" fillId="0" borderId="18" xfId="54" applyNumberFormat="1" applyFont="1" applyFill="1" applyBorder="1" applyAlignment="1">
      <alignment horizontal="right" vertical="top" indent="1"/>
      <protection/>
    </xf>
    <xf numFmtId="3" fontId="26" fillId="0" borderId="18" xfId="54" applyNumberFormat="1" applyFont="1" applyFill="1" applyBorder="1" applyAlignment="1">
      <alignment vertical="top"/>
      <protection/>
    </xf>
    <xf numFmtId="0" fontId="25" fillId="0" borderId="0" xfId="54" applyFont="1" applyFill="1" applyAlignment="1">
      <alignment horizontal="left"/>
      <protection/>
    </xf>
    <xf numFmtId="194" fontId="25" fillId="0" borderId="0" xfId="56" applyNumberFormat="1" applyFont="1" applyFill="1" applyAlignment="1">
      <alignment/>
    </xf>
    <xf numFmtId="0" fontId="25" fillId="0" borderId="0" xfId="54" applyFont="1" applyFill="1">
      <alignment/>
      <protection/>
    </xf>
    <xf numFmtId="0" fontId="29" fillId="0" borderId="0" xfId="54" applyFont="1" applyFill="1" applyAlignment="1" quotePrefix="1">
      <alignment horizontal="left"/>
      <protection/>
    </xf>
    <xf numFmtId="0" fontId="29" fillId="0" borderId="0" xfId="54" applyFont="1" applyFill="1" quotePrefix="1">
      <alignment/>
      <protection/>
    </xf>
    <xf numFmtId="0" fontId="29" fillId="0" borderId="0" xfId="54" applyFont="1" applyFill="1">
      <alignment/>
      <protection/>
    </xf>
    <xf numFmtId="0" fontId="26" fillId="0" borderId="18" xfId="54" applyFont="1" applyFill="1" applyBorder="1" applyAlignment="1">
      <alignment horizontal="center" vertical="center" wrapText="1"/>
      <protection/>
    </xf>
    <xf numFmtId="0" fontId="25" fillId="0" borderId="14" xfId="54" applyFont="1" applyFill="1" applyBorder="1" applyAlignment="1">
      <alignment vertical="top"/>
      <protection/>
    </xf>
    <xf numFmtId="0" fontId="25" fillId="0" borderId="15" xfId="54" applyFont="1" applyFill="1" applyBorder="1" applyAlignment="1">
      <alignment vertical="top"/>
      <protection/>
    </xf>
    <xf numFmtId="0" fontId="25" fillId="0" borderId="13" xfId="54" applyFont="1" applyFill="1" applyBorder="1" applyAlignment="1">
      <alignment vertical="top"/>
      <protection/>
    </xf>
    <xf numFmtId="0" fontId="25" fillId="0" borderId="10" xfId="54" applyFont="1" applyFill="1" applyBorder="1" applyAlignment="1">
      <alignment vertical="top"/>
      <protection/>
    </xf>
    <xf numFmtId="0" fontId="26" fillId="0" borderId="14" xfId="54" applyFont="1" applyFill="1" applyBorder="1" applyAlignment="1">
      <alignment vertical="top"/>
      <protection/>
    </xf>
    <xf numFmtId="0" fontId="26" fillId="0" borderId="15" xfId="54" applyFont="1" applyFill="1" applyBorder="1" applyAlignment="1">
      <alignment vertical="top"/>
      <protection/>
    </xf>
    <xf numFmtId="0" fontId="25" fillId="0" borderId="17" xfId="54" applyFont="1" applyFill="1" applyBorder="1" applyAlignment="1">
      <alignment vertical="top"/>
      <protection/>
    </xf>
    <xf numFmtId="0" fontId="25" fillId="0" borderId="12" xfId="54" applyFont="1" applyFill="1" applyBorder="1" applyAlignment="1">
      <alignment vertical="top"/>
      <protection/>
    </xf>
    <xf numFmtId="0" fontId="26" fillId="0" borderId="10" xfId="54" applyFont="1" applyFill="1" applyBorder="1" applyAlignment="1">
      <alignment horizontal="center" vertical="top" wrapText="1"/>
      <protection/>
    </xf>
    <xf numFmtId="3" fontId="25" fillId="0" borderId="0" xfId="55" applyNumberFormat="1" applyFont="1" applyFill="1" applyBorder="1" applyAlignment="1">
      <alignment vertical="top"/>
      <protection/>
    </xf>
    <xf numFmtId="0" fontId="26" fillId="0" borderId="18" xfId="54" applyFont="1" applyFill="1" applyBorder="1" applyAlignment="1">
      <alignment horizontal="center" vertical="center" wrapText="1"/>
      <protection/>
    </xf>
    <xf numFmtId="0" fontId="26" fillId="0" borderId="19" xfId="54" applyFont="1" applyFill="1" applyBorder="1" applyAlignment="1">
      <alignment horizontal="center" vertical="center" wrapText="1"/>
      <protection/>
    </xf>
    <xf numFmtId="0" fontId="26" fillId="0" borderId="21" xfId="54" applyFont="1" applyFill="1" applyBorder="1" applyAlignment="1">
      <alignment horizontal="center" vertical="center" wrapText="1"/>
      <protection/>
    </xf>
    <xf numFmtId="0" fontId="26" fillId="0" borderId="22" xfId="54" applyFont="1" applyFill="1" applyBorder="1" applyAlignment="1">
      <alignment horizontal="center" vertical="center" wrapText="1"/>
      <protection/>
    </xf>
    <xf numFmtId="0" fontId="26" fillId="0" borderId="0" xfId="54" applyFont="1" applyFill="1" applyAlignment="1">
      <alignment horizontal="center" vertical="center"/>
      <protection/>
    </xf>
    <xf numFmtId="0" fontId="23" fillId="0" borderId="0" xfId="54" applyFont="1" applyFill="1" applyAlignment="1">
      <alignment horizontal="center"/>
      <protection/>
    </xf>
    <xf numFmtId="0" fontId="26" fillId="0" borderId="14" xfId="54" applyFont="1" applyFill="1" applyBorder="1" applyAlignment="1">
      <alignment horizontal="center" vertical="center" wrapText="1"/>
      <protection/>
    </xf>
    <xf numFmtId="0" fontId="26" fillId="0" borderId="15" xfId="54" applyFont="1" applyFill="1" applyBorder="1" applyAlignment="1">
      <alignment horizontal="center" vertical="center" wrapText="1"/>
      <protection/>
    </xf>
    <xf numFmtId="0" fontId="26" fillId="0" borderId="17" xfId="54" applyFont="1" applyFill="1" applyBorder="1" applyAlignment="1">
      <alignment horizontal="center" vertical="center" wrapText="1"/>
      <protection/>
    </xf>
    <xf numFmtId="0" fontId="26" fillId="0" borderId="12" xfId="54" applyFont="1" applyFill="1" applyBorder="1" applyAlignment="1">
      <alignment horizontal="center" vertical="center" wrapText="1"/>
      <protection/>
    </xf>
    <xf numFmtId="0" fontId="26" fillId="0" borderId="23" xfId="54" applyFont="1" applyFill="1" applyBorder="1" applyAlignment="1">
      <alignment horizontal="center" vertical="center" wrapText="1"/>
      <protection/>
    </xf>
    <xf numFmtId="0" fontId="26" fillId="0" borderId="24" xfId="54" applyFont="1" applyFill="1" applyBorder="1" applyAlignment="1">
      <alignment horizontal="center" vertical="center" wrapText="1"/>
      <protection/>
    </xf>
    <xf numFmtId="0" fontId="26" fillId="0" borderId="16" xfId="54" applyFont="1" applyFill="1" applyBorder="1" applyAlignment="1">
      <alignment horizontal="center" vertical="center" wrapText="1"/>
      <protection/>
    </xf>
    <xf numFmtId="0" fontId="25" fillId="0" borderId="1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6" fillId="0" borderId="0" xfId="54" applyFont="1" applyFill="1" applyAlignment="1">
      <alignment horizontal="left" vertical="center" wrapText="1"/>
      <protection/>
    </xf>
    <xf numFmtId="0" fontId="31" fillId="0" borderId="0" xfId="54" applyFont="1" applyFill="1" applyAlignment="1">
      <alignment horizontal="left" vertical="center" wrapText="1"/>
      <protection/>
    </xf>
    <xf numFmtId="0" fontId="26" fillId="0" borderId="18" xfId="54" applyFont="1" applyFill="1" applyBorder="1" applyAlignment="1">
      <alignment horizontal="left" vertical="top" wrapText="1"/>
      <protection/>
    </xf>
    <xf numFmtId="0" fontId="26" fillId="0" borderId="19" xfId="54" applyFont="1" applyFill="1" applyBorder="1" applyAlignment="1">
      <alignment horizontal="left" vertical="top" wrapText="1"/>
      <protection/>
    </xf>
    <xf numFmtId="0" fontId="29" fillId="0" borderId="0" xfId="54" applyFont="1" applyFill="1" applyAlignment="1">
      <alignment horizontal="left" vertical="center" wrapText="1"/>
      <protection/>
    </xf>
    <xf numFmtId="0" fontId="29" fillId="0" borderId="0" xfId="54" applyFont="1" applyFill="1" applyAlignment="1" quotePrefix="1">
      <alignment horizontal="left"/>
      <protection/>
    </xf>
    <xf numFmtId="0" fontId="25" fillId="0" borderId="0" xfId="54" applyFont="1" applyFill="1" applyAlignment="1">
      <alignment horizontal="left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_Tab_graph_Fiches_ouvrage" xfId="54"/>
    <cellStyle name="Normal_Tableaux d'ensemble" xfId="55"/>
    <cellStyle name="Percent" xfId="56"/>
    <cellStyle name="Satisfaisant" xfId="57"/>
    <cellStyle name="Sortie" xfId="58"/>
    <cellStyle name="Texte explicatif" xfId="59"/>
    <cellStyle name="Titre" xfId="60"/>
    <cellStyle name="Titre tableau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cr197.tmp\er662_graf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cr197.tmp\er662_tableau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n\doc%20pour%20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G04"/>
      <sheetName val="Données"/>
      <sheetName val="Macro1"/>
    </sheetNames>
    <sheetDataSet>
      <sheetData sheetId="3">
        <row r="10">
          <cell r="C10" t="str">
            <v>GRAPHIQUE_3</v>
          </cell>
        </row>
        <row r="28">
          <cell r="C28">
            <v>2326</v>
          </cell>
        </row>
        <row r="181">
          <cell r="C181">
            <v>0</v>
          </cell>
        </row>
        <row r="184">
          <cell r="C184">
            <v>7157</v>
          </cell>
        </row>
        <row r="187">
          <cell r="C187">
            <v>21</v>
          </cell>
        </row>
        <row r="190">
          <cell r="C190">
            <v>11081</v>
          </cell>
        </row>
        <row r="193">
          <cell r="C193">
            <v>18236</v>
          </cell>
        </row>
        <row r="196">
          <cell r="C196">
            <v>3550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 4"/>
      <sheetName val="Nb trimestres"/>
      <sheetName val="Données"/>
      <sheetName val="Macr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A1"/>
      <sheetName val="Graph A1"/>
      <sheetName val="tabA2"/>
      <sheetName val="_B6"/>
      <sheetName val="Tab B5"/>
      <sheetName val="1-Rep_sexe"/>
      <sheetName val="tab 1 Rep_naturep_all"/>
      <sheetName val=" Tab 2Rep_carrière_sexe"/>
      <sheetName val="5-Rep_carrière_statut"/>
      <sheetName val="5-Rep_carrière_statut (2)"/>
      <sheetName val="6-Rep_carrière_inval"/>
      <sheetName val="7-Rep_inapt_sexe"/>
      <sheetName val="7-Rep_inapt_sexe (2)"/>
      <sheetName val="8-Rep_statut-sexe "/>
      <sheetName val="11-Rep_mono_naturep"/>
      <sheetName val="Rep_bi-pens"/>
      <sheetName val="13-Rep_bi-pens"/>
      <sheetName val="15-caisses_tri"/>
    </sheetNames>
    <sheetDataSet>
      <sheetData sheetId="3">
        <row r="1">
          <cell r="B1" t="str">
            <v>Hommes </v>
          </cell>
          <cell r="C1" t="str">
            <v>Femmes</v>
          </cell>
          <cell r="D1" t="str">
            <v>Ensemble</v>
          </cell>
        </row>
        <row r="2">
          <cell r="A2" t="str">
            <v>Moins de 160</v>
          </cell>
          <cell r="B2">
            <v>7.5</v>
          </cell>
          <cell r="C2">
            <v>11.9</v>
          </cell>
          <cell r="D2">
            <v>10.1</v>
          </cell>
        </row>
        <row r="3">
          <cell r="A3" t="str">
            <v>160 à moins de 320</v>
          </cell>
          <cell r="B3">
            <v>9.1</v>
          </cell>
          <cell r="C3">
            <v>12.4</v>
          </cell>
          <cell r="D3">
            <v>11.1</v>
          </cell>
        </row>
        <row r="4">
          <cell r="A4" t="str">
            <v>320 à moins de 480</v>
          </cell>
          <cell r="B4">
            <v>9.4</v>
          </cell>
          <cell r="C4">
            <v>11.8</v>
          </cell>
          <cell r="D4">
            <v>10.8</v>
          </cell>
        </row>
        <row r="5">
          <cell r="A5" t="str">
            <v>480 à moins de 640</v>
          </cell>
          <cell r="B5">
            <v>8.3</v>
          </cell>
          <cell r="C5">
            <v>10.4</v>
          </cell>
          <cell r="D5">
            <v>9.5</v>
          </cell>
        </row>
        <row r="6">
          <cell r="A6" t="str">
            <v>640 à moins de 800</v>
          </cell>
          <cell r="B6">
            <v>8.6</v>
          </cell>
          <cell r="C6">
            <v>9.9</v>
          </cell>
          <cell r="D6">
            <v>9.4</v>
          </cell>
        </row>
        <row r="7">
          <cell r="A7" t="str">
            <v>800 à moins de 960</v>
          </cell>
          <cell r="B7">
            <v>10.3</v>
          </cell>
          <cell r="C7">
            <v>11.8</v>
          </cell>
          <cell r="D7">
            <v>11.2</v>
          </cell>
        </row>
        <row r="8">
          <cell r="A8" t="str">
            <v>960 à moins de 1079</v>
          </cell>
          <cell r="B8">
            <v>7.9</v>
          </cell>
          <cell r="C8">
            <v>9.8</v>
          </cell>
          <cell r="D8">
            <v>9</v>
          </cell>
        </row>
        <row r="9">
          <cell r="A9" t="str">
            <v>Taux plein (1079)</v>
          </cell>
          <cell r="B9">
            <v>38.8</v>
          </cell>
          <cell r="C9">
            <v>21.9</v>
          </cell>
          <cell r="D9">
            <v>28.9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3"/>
  <sheetViews>
    <sheetView showGridLines="0" tabSelected="1" zoomScale="160" zoomScaleNormal="160" workbookViewId="0" topLeftCell="A1">
      <selection activeCell="C47" sqref="C47"/>
    </sheetView>
  </sheetViews>
  <sheetFormatPr defaultColWidth="11.421875" defaultRowHeight="12.75"/>
  <cols>
    <col min="1" max="1" width="3.7109375" style="3" customWidth="1"/>
    <col min="2" max="2" width="1.421875" style="3" customWidth="1"/>
    <col min="3" max="3" width="20.140625" style="3" customWidth="1"/>
    <col min="4" max="4" width="7.421875" style="3" customWidth="1"/>
    <col min="5" max="5" width="1.7109375" style="3" customWidth="1"/>
    <col min="6" max="6" width="7.140625" style="3" bestFit="1" customWidth="1"/>
    <col min="7" max="7" width="1.57421875" style="3" customWidth="1"/>
    <col min="8" max="8" width="7.140625" style="3" bestFit="1" customWidth="1"/>
    <col min="9" max="9" width="1.7109375" style="3" customWidth="1"/>
    <col min="10" max="10" width="6.57421875" style="3" bestFit="1" customWidth="1"/>
    <col min="11" max="11" width="1.421875" style="3" customWidth="1"/>
    <col min="12" max="12" width="8.00390625" style="3" customWidth="1"/>
    <col min="13" max="13" width="7.8515625" style="3" customWidth="1"/>
    <col min="14" max="14" width="1.1484375" style="3" customWidth="1"/>
    <col min="15" max="15" width="1.57421875" style="3" customWidth="1"/>
    <col min="16" max="16" width="2.00390625" style="3" customWidth="1"/>
    <col min="17" max="17" width="11.140625" style="3" customWidth="1"/>
    <col min="18" max="16384" width="10.28125" style="3" customWidth="1"/>
  </cols>
  <sheetData>
    <row r="1" spans="2:15" s="1" customFormat="1" ht="11.25">
      <c r="B1" s="93" t="s">
        <v>27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2:15" ht="9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2:5" ht="9">
      <c r="B3" s="2"/>
      <c r="C3" s="2"/>
      <c r="D3" s="2"/>
      <c r="E3" s="2"/>
    </row>
    <row r="4" spans="2:15" s="4" customFormat="1" ht="20.25" customHeight="1">
      <c r="B4" s="11"/>
      <c r="C4" s="12"/>
      <c r="D4" s="95" t="s">
        <v>26</v>
      </c>
      <c r="E4" s="96"/>
      <c r="F4" s="101" t="s">
        <v>33</v>
      </c>
      <c r="G4" s="102"/>
      <c r="H4" s="102"/>
      <c r="I4" s="102"/>
      <c r="J4" s="102"/>
      <c r="K4" s="102"/>
      <c r="L4" s="102"/>
      <c r="M4" s="95" t="s">
        <v>35</v>
      </c>
      <c r="N4" s="103"/>
      <c r="O4" s="13"/>
    </row>
    <row r="5" spans="2:15" s="4" customFormat="1" ht="46.5" customHeight="1">
      <c r="B5" s="14"/>
      <c r="C5" s="15"/>
      <c r="D5" s="97"/>
      <c r="E5" s="98"/>
      <c r="F5" s="89" t="s">
        <v>32</v>
      </c>
      <c r="G5" s="90"/>
      <c r="H5" s="99" t="s">
        <v>10</v>
      </c>
      <c r="I5" s="100"/>
      <c r="J5" s="91" t="s">
        <v>13</v>
      </c>
      <c r="K5" s="92"/>
      <c r="L5" s="78" t="s">
        <v>34</v>
      </c>
      <c r="M5" s="104"/>
      <c r="N5" s="105"/>
      <c r="O5" s="13"/>
    </row>
    <row r="6" spans="2:17" ht="9.75" customHeight="1">
      <c r="B6" s="79" t="s">
        <v>25</v>
      </c>
      <c r="C6" s="80"/>
      <c r="D6" s="16">
        <f>D7+D8</f>
        <v>305758</v>
      </c>
      <c r="E6" s="17"/>
      <c r="F6" s="16">
        <f>F7+F8</f>
        <v>306293</v>
      </c>
      <c r="G6" s="17"/>
      <c r="H6" s="18">
        <f>H7+H8</f>
        <v>115717</v>
      </c>
      <c r="I6" s="18"/>
      <c r="J6" s="16">
        <f>F6+H6</f>
        <v>422010</v>
      </c>
      <c r="K6" s="17"/>
      <c r="L6" s="19">
        <f>J6/$J$27</f>
        <v>0.7323117075126112</v>
      </c>
      <c r="M6" s="20">
        <v>78138</v>
      </c>
      <c r="N6" s="87"/>
      <c r="O6" s="13"/>
      <c r="P6" s="4"/>
      <c r="Q6" s="7"/>
    </row>
    <row r="7" spans="2:17" ht="9.75" customHeight="1">
      <c r="B7" s="81"/>
      <c r="C7" s="82" t="s">
        <v>14</v>
      </c>
      <c r="D7" s="21">
        <v>288124</v>
      </c>
      <c r="E7" s="22"/>
      <c r="F7" s="21">
        <v>258622</v>
      </c>
      <c r="G7" s="22"/>
      <c r="H7" s="23">
        <v>106128</v>
      </c>
      <c r="I7" s="23"/>
      <c r="J7" s="16">
        <f aca="true" t="shared" si="0" ref="J7:J26">F7+H7</f>
        <v>364750</v>
      </c>
      <c r="K7" s="22"/>
      <c r="L7" s="24"/>
      <c r="M7" s="25">
        <v>77169</v>
      </c>
      <c r="N7" s="82"/>
      <c r="O7" s="13"/>
      <c r="P7" s="4"/>
      <c r="Q7" s="4"/>
    </row>
    <row r="8" spans="2:17" ht="9.75" customHeight="1">
      <c r="B8" s="81"/>
      <c r="C8" s="82" t="s">
        <v>28</v>
      </c>
      <c r="D8" s="21">
        <v>17634</v>
      </c>
      <c r="E8" s="26" t="s">
        <v>1</v>
      </c>
      <c r="F8" s="21">
        <v>47671</v>
      </c>
      <c r="G8" s="26" t="s">
        <v>1</v>
      </c>
      <c r="H8" s="23">
        <v>9589</v>
      </c>
      <c r="I8" s="27" t="s">
        <v>1</v>
      </c>
      <c r="J8" s="16">
        <f t="shared" si="0"/>
        <v>57260</v>
      </c>
      <c r="K8" s="26" t="s">
        <v>1</v>
      </c>
      <c r="L8" s="28"/>
      <c r="M8" s="29">
        <v>969</v>
      </c>
      <c r="N8" s="26" t="s">
        <v>0</v>
      </c>
      <c r="O8" s="13"/>
      <c r="P8" s="4"/>
      <c r="Q8" s="4"/>
    </row>
    <row r="9" spans="2:19" ht="9.75" customHeight="1">
      <c r="B9" s="81" t="s">
        <v>29</v>
      </c>
      <c r="C9" s="82"/>
      <c r="D9" s="30">
        <f>D10+D11</f>
        <v>4578</v>
      </c>
      <c r="E9" s="31"/>
      <c r="F9" s="30">
        <f>F10+F11</f>
        <v>39074</v>
      </c>
      <c r="G9" s="31"/>
      <c r="H9" s="32">
        <f>H10+H11</f>
        <v>1974</v>
      </c>
      <c r="I9" s="32"/>
      <c r="J9" s="16">
        <f t="shared" si="0"/>
        <v>41048</v>
      </c>
      <c r="K9" s="31"/>
      <c r="L9" s="19">
        <f>J9/$J$27</f>
        <v>0.07123037598629811</v>
      </c>
      <c r="M9" s="33">
        <v>2750</v>
      </c>
      <c r="N9" s="82"/>
      <c r="O9" s="13"/>
      <c r="P9" s="4"/>
      <c r="Q9" s="4"/>
      <c r="S9" s="5"/>
    </row>
    <row r="10" spans="2:17" ht="9.75" customHeight="1">
      <c r="B10" s="81"/>
      <c r="C10" s="82" t="s">
        <v>14</v>
      </c>
      <c r="D10" s="34">
        <v>1749</v>
      </c>
      <c r="E10" s="35"/>
      <c r="F10" s="34">
        <v>31734</v>
      </c>
      <c r="G10" s="35"/>
      <c r="H10" s="88">
        <v>1469</v>
      </c>
      <c r="I10" s="36"/>
      <c r="J10" s="16">
        <f t="shared" si="0"/>
        <v>33203</v>
      </c>
      <c r="K10" s="35"/>
      <c r="L10" s="37"/>
      <c r="M10" s="38">
        <v>0</v>
      </c>
      <c r="N10" s="82"/>
      <c r="O10" s="13"/>
      <c r="P10" s="4"/>
      <c r="Q10" s="4"/>
    </row>
    <row r="11" spans="2:17" ht="9.75" customHeight="1">
      <c r="B11" s="81"/>
      <c r="C11" s="82" t="s">
        <v>28</v>
      </c>
      <c r="D11" s="34">
        <v>2829</v>
      </c>
      <c r="E11" s="26" t="s">
        <v>1</v>
      </c>
      <c r="F11" s="34">
        <v>7340</v>
      </c>
      <c r="G11" s="26" t="s">
        <v>1</v>
      </c>
      <c r="H11" s="36">
        <v>505</v>
      </c>
      <c r="I11" s="27" t="s">
        <v>1</v>
      </c>
      <c r="J11" s="16">
        <f t="shared" si="0"/>
        <v>7845</v>
      </c>
      <c r="K11" s="26" t="s">
        <v>1</v>
      </c>
      <c r="L11" s="28"/>
      <c r="M11" s="38">
        <v>0</v>
      </c>
      <c r="N11" s="82"/>
      <c r="O11" s="13"/>
      <c r="P11" s="4"/>
      <c r="Q11" s="4"/>
    </row>
    <row r="12" spans="2:17" ht="9.75" customHeight="1">
      <c r="B12" s="81" t="s">
        <v>30</v>
      </c>
      <c r="C12" s="82"/>
      <c r="D12" s="30">
        <v>51223</v>
      </c>
      <c r="E12" s="31"/>
      <c r="F12" s="30">
        <v>50119</v>
      </c>
      <c r="G12" s="26" t="s">
        <v>2</v>
      </c>
      <c r="H12" s="32">
        <v>19461</v>
      </c>
      <c r="I12" s="27" t="s">
        <v>2</v>
      </c>
      <c r="J12" s="16">
        <f t="shared" si="0"/>
        <v>69580</v>
      </c>
      <c r="K12" s="26" t="s">
        <v>2</v>
      </c>
      <c r="L12" s="19">
        <f>J12/$J$27</f>
        <v>0.1207418037694071</v>
      </c>
      <c r="M12" s="38">
        <v>0</v>
      </c>
      <c r="N12" s="82"/>
      <c r="O12" s="13"/>
      <c r="P12" s="4"/>
      <c r="Q12" s="4"/>
    </row>
    <row r="13" spans="2:17" ht="9.75" customHeight="1">
      <c r="B13" s="81" t="s">
        <v>31</v>
      </c>
      <c r="C13" s="52"/>
      <c r="D13" s="30">
        <v>8138</v>
      </c>
      <c r="E13" s="31"/>
      <c r="F13" s="30">
        <v>16845</v>
      </c>
      <c r="G13" s="31"/>
      <c r="H13" s="32">
        <v>2935</v>
      </c>
      <c r="I13" s="32"/>
      <c r="J13" s="16">
        <f t="shared" si="0"/>
        <v>19780</v>
      </c>
      <c r="K13" s="31"/>
      <c r="L13" s="19">
        <f>J13/$J$27</f>
        <v>0.034324128751924005</v>
      </c>
      <c r="M13" s="33">
        <v>4564</v>
      </c>
      <c r="N13" s="82"/>
      <c r="O13" s="13"/>
      <c r="P13" s="4"/>
      <c r="Q13" s="8"/>
    </row>
    <row r="14" spans="2:17" ht="9.75" customHeight="1">
      <c r="B14" s="81" t="s">
        <v>17</v>
      </c>
      <c r="C14" s="82"/>
      <c r="D14" s="30">
        <v>3548</v>
      </c>
      <c r="E14" s="31"/>
      <c r="F14" s="30">
        <v>6909</v>
      </c>
      <c r="G14" s="31"/>
      <c r="H14" s="32">
        <v>1045</v>
      </c>
      <c r="I14" s="32"/>
      <c r="J14" s="16">
        <f t="shared" si="0"/>
        <v>7954</v>
      </c>
      <c r="K14" s="31"/>
      <c r="L14" s="19">
        <f>J14/$J$27</f>
        <v>0.013802533877290373</v>
      </c>
      <c r="M14" s="33">
        <v>774</v>
      </c>
      <c r="N14" s="82"/>
      <c r="O14" s="13"/>
      <c r="P14" s="4"/>
      <c r="Q14" s="4"/>
    </row>
    <row r="15" spans="2:17" ht="9.75" customHeight="1">
      <c r="B15" s="81" t="s">
        <v>16</v>
      </c>
      <c r="C15" s="82"/>
      <c r="D15" s="30">
        <v>3646</v>
      </c>
      <c r="E15" s="31"/>
      <c r="F15" s="30">
        <v>5079</v>
      </c>
      <c r="G15" s="26" t="s">
        <v>2</v>
      </c>
      <c r="H15" s="32">
        <v>97</v>
      </c>
      <c r="I15" s="32"/>
      <c r="J15" s="16">
        <f t="shared" si="0"/>
        <v>5176</v>
      </c>
      <c r="K15" s="26" t="s">
        <v>2</v>
      </c>
      <c r="L15" s="19">
        <f>J15/$J$27</f>
        <v>0.00898188525884523</v>
      </c>
      <c r="M15" s="33">
        <v>976</v>
      </c>
      <c r="N15" s="82"/>
      <c r="O15" s="13"/>
      <c r="P15" s="4"/>
      <c r="Q15" s="4"/>
    </row>
    <row r="16" spans="2:17" ht="9.75" customHeight="1">
      <c r="B16" s="81" t="s">
        <v>4</v>
      </c>
      <c r="C16" s="82"/>
      <c r="D16" s="30">
        <v>350</v>
      </c>
      <c r="E16" s="31"/>
      <c r="F16" s="30">
        <v>6476</v>
      </c>
      <c r="G16" s="31"/>
      <c r="H16" s="32">
        <v>1227</v>
      </c>
      <c r="I16" s="32"/>
      <c r="J16" s="16">
        <f t="shared" si="0"/>
        <v>7703</v>
      </c>
      <c r="K16" s="31"/>
      <c r="L16" s="19">
        <f>J16/$J$27</f>
        <v>0.013366974912844824</v>
      </c>
      <c r="M16" s="33">
        <v>8</v>
      </c>
      <c r="N16" s="82"/>
      <c r="O16" s="13"/>
      <c r="P16" s="4"/>
      <c r="Q16" s="4"/>
    </row>
    <row r="17" spans="2:17" ht="9.75" customHeight="1">
      <c r="B17" s="81" t="s">
        <v>36</v>
      </c>
      <c r="C17" s="82"/>
      <c r="D17" s="40">
        <v>0</v>
      </c>
      <c r="E17" s="26" t="s">
        <v>3</v>
      </c>
      <c r="F17" s="34">
        <v>16</v>
      </c>
      <c r="G17" s="26" t="s">
        <v>3</v>
      </c>
      <c r="H17" s="36">
        <v>3</v>
      </c>
      <c r="I17" s="27" t="s">
        <v>3</v>
      </c>
      <c r="J17" s="16">
        <f t="shared" si="0"/>
        <v>19</v>
      </c>
      <c r="K17" s="26" t="s">
        <v>3</v>
      </c>
      <c r="L17" s="19" t="s">
        <v>5</v>
      </c>
      <c r="M17" s="38">
        <v>0</v>
      </c>
      <c r="N17" s="82"/>
      <c r="O17" s="13"/>
      <c r="P17" s="4"/>
      <c r="Q17" s="4"/>
    </row>
    <row r="18" spans="2:17" ht="9.75" customHeight="1">
      <c r="B18" s="81" t="s">
        <v>18</v>
      </c>
      <c r="C18" s="82"/>
      <c r="D18" s="34">
        <v>3031</v>
      </c>
      <c r="E18" s="26" t="s">
        <v>3</v>
      </c>
      <c r="F18" s="34">
        <v>127</v>
      </c>
      <c r="G18" s="26" t="s">
        <v>3</v>
      </c>
      <c r="H18" s="36">
        <v>45</v>
      </c>
      <c r="I18" s="27" t="s">
        <v>3</v>
      </c>
      <c r="J18" s="16">
        <f t="shared" si="0"/>
        <v>172</v>
      </c>
      <c r="K18" s="26" t="s">
        <v>3</v>
      </c>
      <c r="L18" s="19" t="s">
        <v>5</v>
      </c>
      <c r="M18" s="38">
        <v>20</v>
      </c>
      <c r="N18" s="82"/>
      <c r="O18" s="13"/>
      <c r="P18" s="4"/>
      <c r="Q18" s="4"/>
    </row>
    <row r="19" spans="2:17" ht="9.75" customHeight="1">
      <c r="B19" s="81" t="s">
        <v>19</v>
      </c>
      <c r="C19" s="82"/>
      <c r="D19" s="16">
        <f>D20+D23+D21+D22+D24+D25+D26</f>
        <v>9616</v>
      </c>
      <c r="E19" s="17"/>
      <c r="F19" s="16">
        <f>SUM(F20:F26)</f>
        <v>2297</v>
      </c>
      <c r="G19" s="17"/>
      <c r="H19" s="18">
        <f>SUM(H20:H26)</f>
        <v>532</v>
      </c>
      <c r="I19" s="18"/>
      <c r="J19" s="16">
        <f t="shared" si="0"/>
        <v>2829</v>
      </c>
      <c r="K19" s="17"/>
      <c r="L19" s="19">
        <f>J19/$J$27</f>
        <v>0.004909148647077504</v>
      </c>
      <c r="M19" s="33">
        <v>488</v>
      </c>
      <c r="N19" s="82"/>
      <c r="O19" s="13"/>
      <c r="P19" s="4"/>
      <c r="Q19" s="4"/>
    </row>
    <row r="20" spans="2:17" ht="9.75" customHeight="1">
      <c r="B20" s="81"/>
      <c r="C20" s="82" t="s">
        <v>20</v>
      </c>
      <c r="D20" s="34">
        <v>3</v>
      </c>
      <c r="E20" s="35"/>
      <c r="F20" s="34">
        <v>275</v>
      </c>
      <c r="G20" s="35"/>
      <c r="H20" s="36">
        <v>16</v>
      </c>
      <c r="I20" s="36"/>
      <c r="J20" s="16">
        <f t="shared" si="0"/>
        <v>291</v>
      </c>
      <c r="K20" s="35"/>
      <c r="L20" s="37"/>
      <c r="M20" s="25">
        <v>65</v>
      </c>
      <c r="N20" s="82"/>
      <c r="O20" s="13"/>
      <c r="P20" s="4"/>
      <c r="Q20" s="4"/>
    </row>
    <row r="21" spans="2:17" ht="9.75" customHeight="1">
      <c r="B21" s="81"/>
      <c r="C21" s="82" t="s">
        <v>22</v>
      </c>
      <c r="D21" s="34">
        <v>9493</v>
      </c>
      <c r="E21" s="26" t="s">
        <v>6</v>
      </c>
      <c r="F21" s="34">
        <v>503</v>
      </c>
      <c r="G21" s="35"/>
      <c r="H21" s="36">
        <v>65</v>
      </c>
      <c r="I21" s="36"/>
      <c r="J21" s="16">
        <f t="shared" si="0"/>
        <v>568</v>
      </c>
      <c r="K21" s="35"/>
      <c r="L21" s="37"/>
      <c r="M21" s="25">
        <v>21</v>
      </c>
      <c r="N21" s="82"/>
      <c r="O21" s="13"/>
      <c r="P21" s="4"/>
      <c r="Q21" s="4"/>
    </row>
    <row r="22" spans="2:17" ht="9.75" customHeight="1">
      <c r="B22" s="81"/>
      <c r="C22" s="82" t="s">
        <v>21</v>
      </c>
      <c r="D22" s="40">
        <v>79</v>
      </c>
      <c r="E22" s="35"/>
      <c r="F22" s="34">
        <v>819</v>
      </c>
      <c r="G22" s="35"/>
      <c r="H22" s="36">
        <v>125</v>
      </c>
      <c r="I22" s="36"/>
      <c r="J22" s="16">
        <f t="shared" si="0"/>
        <v>944</v>
      </c>
      <c r="K22" s="35"/>
      <c r="L22" s="37"/>
      <c r="M22" s="25">
        <v>15</v>
      </c>
      <c r="N22" s="82"/>
      <c r="O22" s="13"/>
      <c r="P22" s="4"/>
      <c r="Q22" s="4"/>
    </row>
    <row r="23" spans="2:17" ht="9.75" customHeight="1">
      <c r="B23" s="81"/>
      <c r="C23" s="82" t="s">
        <v>47</v>
      </c>
      <c r="D23" s="41">
        <v>0</v>
      </c>
      <c r="E23" s="42"/>
      <c r="F23" s="34">
        <v>25</v>
      </c>
      <c r="G23" s="42"/>
      <c r="H23" s="36">
        <v>0</v>
      </c>
      <c r="I23" s="43"/>
      <c r="J23" s="16">
        <f t="shared" si="0"/>
        <v>25</v>
      </c>
      <c r="K23" s="42"/>
      <c r="L23" s="44"/>
      <c r="M23" s="25">
        <v>23</v>
      </c>
      <c r="N23" s="82"/>
      <c r="O23" s="13"/>
      <c r="P23" s="4"/>
      <c r="Q23" s="4"/>
    </row>
    <row r="24" spans="2:17" ht="9.75" customHeight="1">
      <c r="B24" s="81"/>
      <c r="C24" s="82" t="s">
        <v>23</v>
      </c>
      <c r="D24" s="40">
        <v>0</v>
      </c>
      <c r="E24" s="42"/>
      <c r="F24" s="34">
        <v>76</v>
      </c>
      <c r="G24" s="42"/>
      <c r="H24" s="36">
        <v>41</v>
      </c>
      <c r="I24" s="43"/>
      <c r="J24" s="16">
        <f t="shared" si="0"/>
        <v>117</v>
      </c>
      <c r="K24" s="42"/>
      <c r="L24" s="44"/>
      <c r="M24" s="25">
        <v>346</v>
      </c>
      <c r="N24" s="82"/>
      <c r="O24" s="13"/>
      <c r="P24" s="4"/>
      <c r="Q24" s="4"/>
    </row>
    <row r="25" spans="2:17" ht="9.75" customHeight="1">
      <c r="B25" s="81"/>
      <c r="C25" s="82" t="s">
        <v>37</v>
      </c>
      <c r="D25" s="34">
        <v>41</v>
      </c>
      <c r="E25" s="26" t="s">
        <v>3</v>
      </c>
      <c r="F25" s="34">
        <v>40</v>
      </c>
      <c r="G25" s="26" t="s">
        <v>3</v>
      </c>
      <c r="H25" s="36">
        <v>17</v>
      </c>
      <c r="I25" s="27" t="s">
        <v>3</v>
      </c>
      <c r="J25" s="16">
        <f t="shared" si="0"/>
        <v>57</v>
      </c>
      <c r="K25" s="26" t="s">
        <v>3</v>
      </c>
      <c r="L25" s="28"/>
      <c r="M25" s="25">
        <v>18</v>
      </c>
      <c r="N25" s="82"/>
      <c r="O25" s="13"/>
      <c r="P25" s="4"/>
      <c r="Q25" s="4"/>
    </row>
    <row r="26" spans="2:17" ht="9.75" customHeight="1">
      <c r="B26" s="81"/>
      <c r="C26" s="82" t="s">
        <v>24</v>
      </c>
      <c r="D26" s="34">
        <v>0</v>
      </c>
      <c r="E26" s="26" t="s">
        <v>3</v>
      </c>
      <c r="F26" s="34">
        <v>559</v>
      </c>
      <c r="G26" s="26" t="s">
        <v>3</v>
      </c>
      <c r="H26" s="36">
        <v>268</v>
      </c>
      <c r="I26" s="27" t="s">
        <v>3</v>
      </c>
      <c r="J26" s="16">
        <f t="shared" si="0"/>
        <v>827</v>
      </c>
      <c r="K26" s="26" t="s">
        <v>3</v>
      </c>
      <c r="L26" s="28"/>
      <c r="M26" s="25">
        <v>0</v>
      </c>
      <c r="N26" s="82"/>
      <c r="O26" s="13"/>
      <c r="P26" s="4"/>
      <c r="Q26" s="7"/>
    </row>
    <row r="27" spans="2:17" s="6" customFormat="1" ht="9.75" customHeight="1">
      <c r="B27" s="83" t="s">
        <v>15</v>
      </c>
      <c r="C27" s="84"/>
      <c r="D27" s="45">
        <f>D7+D8+D9+D12+D13+D14+D15+D17+D16+D18+D19</f>
        <v>389888</v>
      </c>
      <c r="E27" s="46" t="s">
        <v>8</v>
      </c>
      <c r="F27" s="45">
        <f>F7+F8+F9+F12+F13+F14+F15+F17+F16+F18+F19</f>
        <v>433235</v>
      </c>
      <c r="G27" s="46"/>
      <c r="H27" s="47">
        <f>H7+H8+H9+H12+H13+H14+H15+H17+H16+H18+H19</f>
        <v>143036</v>
      </c>
      <c r="I27" s="48"/>
      <c r="J27" s="49">
        <f>F27+H27</f>
        <v>576271</v>
      </c>
      <c r="K27" s="46"/>
      <c r="L27" s="50">
        <f>SUM(L6:L26)</f>
        <v>0.9996685587162983</v>
      </c>
      <c r="M27" s="49">
        <v>87718</v>
      </c>
      <c r="N27" s="84"/>
      <c r="O27" s="51"/>
      <c r="P27" s="9"/>
      <c r="Q27" s="10"/>
    </row>
    <row r="28" spans="2:17" ht="9.75" customHeight="1">
      <c r="B28" s="81"/>
      <c r="C28" s="82" t="s">
        <v>14</v>
      </c>
      <c r="D28" s="41">
        <f>D7+D10+D12+D13+D14+D15+D16+D17+D18+D19</f>
        <v>369425</v>
      </c>
      <c r="E28" s="52"/>
      <c r="F28" s="41">
        <f>F7+F10+F12+F13+F14+F15+F16+F17+F18+F19</f>
        <v>378224</v>
      </c>
      <c r="G28" s="52"/>
      <c r="H28" s="53">
        <f>H7+H10+H12+H13+H14+H15+H16+H17+H18+H19</f>
        <v>132942</v>
      </c>
      <c r="I28" s="39"/>
      <c r="J28" s="54">
        <f>F28+H28</f>
        <v>511166</v>
      </c>
      <c r="K28" s="52"/>
      <c r="L28" s="55"/>
      <c r="M28" s="38">
        <v>86749</v>
      </c>
      <c r="N28" s="52"/>
      <c r="O28" s="13"/>
      <c r="P28" s="4"/>
      <c r="Q28" s="4"/>
    </row>
    <row r="29" spans="2:17" ht="9.75" customHeight="1">
      <c r="B29" s="85"/>
      <c r="C29" s="86" t="s">
        <v>28</v>
      </c>
      <c r="D29" s="56">
        <f>D8+D11</f>
        <v>20463</v>
      </c>
      <c r="E29" s="57"/>
      <c r="F29" s="58">
        <f>F8+F11</f>
        <v>55011</v>
      </c>
      <c r="G29" s="57"/>
      <c r="H29" s="59">
        <f>H8+H11</f>
        <v>10094</v>
      </c>
      <c r="I29" s="60"/>
      <c r="J29" s="61">
        <f>F29+H29</f>
        <v>65105</v>
      </c>
      <c r="K29" s="57"/>
      <c r="L29" s="62"/>
      <c r="M29" s="63">
        <v>969</v>
      </c>
      <c r="N29" s="57"/>
      <c r="O29" s="13"/>
      <c r="P29" s="4"/>
      <c r="Q29" s="4"/>
    </row>
    <row r="30" spans="2:17" ht="11.25" customHeight="1">
      <c r="B30" s="108" t="s">
        <v>38</v>
      </c>
      <c r="C30" s="109"/>
      <c r="D30" s="64">
        <f>D6+D9+D12+D13+D14+D15+D16+D20+D21+D22+D23+D24-232</f>
        <v>386584</v>
      </c>
      <c r="E30" s="65"/>
      <c r="F30" s="64">
        <f>F6+F9+F12+F13+F14+F15+F16+F20+F21+F22+F23+F24-452</f>
        <v>432041</v>
      </c>
      <c r="G30" s="66"/>
      <c r="H30" s="67">
        <f>H6+H9+H12+H13+H14+H15+H16+H20+H21+H22+H23+H24-94</f>
        <v>142609</v>
      </c>
      <c r="I30" s="68"/>
      <c r="J30" s="69">
        <f>F30+H30</f>
        <v>574650</v>
      </c>
      <c r="K30" s="66"/>
      <c r="L30" s="70"/>
      <c r="M30" s="71"/>
      <c r="N30" s="66"/>
      <c r="O30" s="13"/>
      <c r="P30" s="4"/>
      <c r="Q30" s="4"/>
    </row>
    <row r="31" spans="2:15" ht="16.5" customHeight="1">
      <c r="B31" s="72" t="s">
        <v>12</v>
      </c>
      <c r="C31" s="72"/>
      <c r="D31" s="72"/>
      <c r="E31" s="72"/>
      <c r="F31" s="73"/>
      <c r="G31" s="74"/>
      <c r="H31" s="73"/>
      <c r="I31" s="74"/>
      <c r="J31" s="74"/>
      <c r="K31" s="74"/>
      <c r="L31" s="74"/>
      <c r="M31" s="74"/>
      <c r="N31" s="74"/>
      <c r="O31" s="74"/>
    </row>
    <row r="32" spans="2:15" ht="11.25">
      <c r="B32" s="72" t="s">
        <v>9</v>
      </c>
      <c r="C32" s="72"/>
      <c r="D32" s="72"/>
      <c r="E32" s="72"/>
      <c r="F32" s="73"/>
      <c r="G32" s="74"/>
      <c r="H32" s="73"/>
      <c r="I32" s="74"/>
      <c r="J32" s="74"/>
      <c r="K32" s="74"/>
      <c r="L32" s="74"/>
      <c r="M32" s="74"/>
      <c r="N32" s="74"/>
      <c r="O32" s="74"/>
    </row>
    <row r="33" spans="2:15" ht="11.25">
      <c r="B33" s="72" t="s">
        <v>11</v>
      </c>
      <c r="C33" s="72"/>
      <c r="D33" s="72"/>
      <c r="E33" s="72"/>
      <c r="F33" s="73"/>
      <c r="G33" s="74"/>
      <c r="H33" s="73"/>
      <c r="I33" s="74"/>
      <c r="J33" s="74"/>
      <c r="K33" s="74"/>
      <c r="L33" s="74"/>
      <c r="M33" s="74"/>
      <c r="N33" s="74"/>
      <c r="O33" s="74"/>
    </row>
    <row r="34" spans="2:15" ht="11.25">
      <c r="B34" s="75" t="s">
        <v>39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 ht="11.25">
      <c r="B35" s="74" t="s">
        <v>7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 ht="11.25">
      <c r="B36" s="76" t="s">
        <v>40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5" ht="33" customHeight="1">
      <c r="B37" s="110" t="s">
        <v>41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</row>
    <row r="38" spans="2:15" ht="13.5" customHeight="1">
      <c r="B38" s="110" t="s">
        <v>42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</row>
    <row r="39" spans="2:15" ht="13.5" customHeight="1">
      <c r="B39" s="111" t="s">
        <v>43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</row>
    <row r="40" spans="2:15" ht="11.25">
      <c r="B40" s="111" t="s">
        <v>48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</row>
    <row r="41" spans="2:15" ht="11.25">
      <c r="B41" s="111" t="s">
        <v>44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</row>
    <row r="42" spans="2:15" ht="11.25">
      <c r="B42" s="77" t="s">
        <v>45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 ht="26.25" customHeight="1">
      <c r="B43" s="106" t="s">
        <v>46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</row>
  </sheetData>
  <sheetProtection/>
  <mergeCells count="15">
    <mergeCell ref="B43:O43"/>
    <mergeCell ref="B30:C30"/>
    <mergeCell ref="B37:O37"/>
    <mergeCell ref="B38:O38"/>
    <mergeCell ref="B40:O40"/>
    <mergeCell ref="B41:O41"/>
    <mergeCell ref="B39:O39"/>
    <mergeCell ref="F5:G5"/>
    <mergeCell ref="J5:K5"/>
    <mergeCell ref="B1:O1"/>
    <mergeCell ref="B2:O2"/>
    <mergeCell ref="D4:E5"/>
    <mergeCell ref="H5:I5"/>
    <mergeCell ref="F4:L4"/>
    <mergeCell ref="M4:N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Santé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retraités et les retraites en 2010</dc:title>
  <dc:subject/>
  <dc:creator>DREES</dc:creator>
  <cp:keywords/>
  <dc:description/>
  <cp:lastModifiedBy>Demaison Catherine</cp:lastModifiedBy>
  <cp:lastPrinted>2012-01-31T13:44:26Z</cp:lastPrinted>
  <dcterms:created xsi:type="dcterms:W3CDTF">2009-09-07T14:39:55Z</dcterms:created>
  <dcterms:modified xsi:type="dcterms:W3CDTF">2012-03-12T17:58:55Z</dcterms:modified>
  <cp:category/>
  <cp:version/>
  <cp:contentType/>
  <cp:contentStatus/>
</cp:coreProperties>
</file>