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mc:AlternateContent xmlns:mc="http://schemas.openxmlformats.org/markup-compatibility/2006">
    <mc:Choice Requires="x15">
      <x15ac:absPath xmlns:x15ac="http://schemas.microsoft.com/office/spreadsheetml/2010/11/ac" url="/Users/lodherb/Desktop/Production/2023/DREES/RR2023/MEL/RR2023_MEL/"/>
    </mc:Choice>
  </mc:AlternateContent>
  <bookViews>
    <workbookView xWindow="0" yWindow="460" windowWidth="17660" windowHeight="16600"/>
  </bookViews>
  <sheets>
    <sheet name="F10_Tableau encadré 1" sheetId="6" r:id="rId1"/>
    <sheet name="F10_Graphique encadré 1" sheetId="4" r:id="rId2"/>
    <sheet name="F10_Tableau 1" sheetId="1" r:id="rId3"/>
    <sheet name="F10_Graphique 1" sheetId="3" r:id="rId4"/>
    <sheet name="F10_Tableau 2" sheetId="5" r:id="rId5"/>
    <sheet name="F10_Graphique 2" sheetId="2" r:id="rId6"/>
  </sheets>
  <calcPr calcId="150001" concurrentCalc="0"/>
  <extLs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3" l="1"/>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D14" i="3"/>
  <c r="D13" i="3"/>
  <c r="C14" i="3"/>
  <c r="C13" i="3"/>
  <c r="AG9" i="3"/>
  <c r="E5" i="4"/>
  <c r="E26" i="4"/>
  <c r="E27" i="4"/>
  <c r="E28" i="4"/>
  <c r="E29" i="4"/>
  <c r="E30" i="4"/>
  <c r="E31" i="4"/>
  <c r="U6" i="2"/>
  <c r="U7" i="2"/>
  <c r="U8" i="2"/>
  <c r="U9" i="2"/>
  <c r="U10" i="2"/>
  <c r="U11" i="2"/>
  <c r="E9" i="3"/>
  <c r="F9" i="3"/>
  <c r="G9" i="3"/>
  <c r="H9" i="3"/>
  <c r="I9" i="3"/>
  <c r="J9" i="3"/>
  <c r="K9" i="3"/>
  <c r="L9" i="3"/>
  <c r="M9" i="3"/>
  <c r="N9" i="3"/>
  <c r="O9" i="3"/>
  <c r="P9" i="3"/>
  <c r="Q9" i="3"/>
  <c r="R9" i="3"/>
  <c r="S9" i="3"/>
  <c r="T9" i="3"/>
  <c r="U9" i="3"/>
  <c r="V9" i="3"/>
  <c r="W9" i="3"/>
  <c r="X9" i="3"/>
  <c r="Y9" i="3"/>
  <c r="Z9" i="3"/>
  <c r="AA9" i="3"/>
  <c r="AB9" i="3"/>
  <c r="AC9" i="3"/>
  <c r="AD9" i="3"/>
  <c r="AE9" i="3"/>
  <c r="AF9" i="3"/>
  <c r="AH9" i="3"/>
  <c r="D9" i="3"/>
  <c r="AH12" i="3"/>
  <c r="E6" i="4"/>
  <c r="E7" i="4"/>
  <c r="E8" i="4"/>
  <c r="E9" i="4"/>
  <c r="E10" i="4"/>
  <c r="E11" i="4"/>
  <c r="E12" i="4"/>
  <c r="E13" i="4"/>
  <c r="E14" i="4"/>
  <c r="E15" i="4"/>
  <c r="E16" i="4"/>
  <c r="E17" i="4"/>
  <c r="E18" i="4"/>
  <c r="E19" i="4"/>
  <c r="E20" i="4"/>
  <c r="E21" i="4"/>
  <c r="E22" i="4"/>
  <c r="E23" i="4"/>
  <c r="E24" i="4"/>
  <c r="E25" i="4"/>
  <c r="P7" i="2"/>
  <c r="P6" i="2"/>
  <c r="O6" i="2"/>
  <c r="O7" i="2"/>
  <c r="O8" i="2"/>
  <c r="O9" i="2"/>
  <c r="O10" i="2"/>
  <c r="O11" i="2"/>
  <c r="Q6" i="2"/>
  <c r="Q7" i="2"/>
  <c r="Q8" i="2"/>
  <c r="Q9" i="2"/>
  <c r="Q10" i="2"/>
  <c r="Q11" i="2"/>
  <c r="R10" i="2"/>
  <c r="S10" i="2"/>
  <c r="S6" i="2"/>
  <c r="S7" i="2"/>
  <c r="S8" i="2"/>
  <c r="S9" i="2"/>
  <c r="S11" i="2"/>
  <c r="T8" i="2"/>
  <c r="T6" i="2"/>
  <c r="V8" i="2"/>
  <c r="V6" i="2"/>
  <c r="R8" i="2"/>
  <c r="P10" i="2"/>
  <c r="N7" i="2"/>
  <c r="N9" i="2"/>
  <c r="N10" i="2"/>
  <c r="N6" i="2"/>
  <c r="AG12" i="3"/>
  <c r="C12" i="3"/>
  <c r="D12" i="3"/>
  <c r="E12" i="3"/>
  <c r="F12" i="3"/>
  <c r="K12" i="3"/>
  <c r="L12" i="3"/>
  <c r="M12" i="3"/>
  <c r="N12" i="3"/>
  <c r="P12" i="3"/>
  <c r="Q12" i="3"/>
  <c r="S12" i="3"/>
  <c r="T12" i="3"/>
  <c r="U12" i="3"/>
  <c r="V12" i="3"/>
  <c r="W12" i="3"/>
  <c r="Z12" i="3"/>
  <c r="AA12" i="3"/>
  <c r="AB12" i="3"/>
  <c r="AC12" i="3"/>
  <c r="AD12" i="3"/>
  <c r="AE12" i="3"/>
  <c r="G12" i="3"/>
  <c r="I12" i="3"/>
  <c r="O12" i="3"/>
  <c r="R12" i="3"/>
  <c r="Y12" i="3"/>
  <c r="AF12" i="3"/>
  <c r="J12" i="3"/>
  <c r="X12" i="3"/>
  <c r="H12" i="3"/>
  <c r="N8" i="2"/>
  <c r="N11" i="2"/>
  <c r="V9" i="2"/>
  <c r="V7" i="2"/>
  <c r="V10" i="2"/>
  <c r="V11" i="2"/>
  <c r="R9" i="2"/>
  <c r="T7" i="2"/>
  <c r="T9" i="2"/>
  <c r="T10" i="2"/>
  <c r="T11" i="2"/>
  <c r="R6" i="2"/>
  <c r="P9" i="2"/>
  <c r="R7" i="2"/>
  <c r="P8" i="2"/>
  <c r="P11" i="2"/>
  <c r="R11" i="2"/>
</calcChain>
</file>

<file path=xl/sharedStrings.xml><?xml version="1.0" encoding="utf-8"?>
<sst xmlns="http://schemas.openxmlformats.org/spreadsheetml/2006/main" count="118" uniqueCount="90">
  <si>
    <t>Montants (en milliards d'euros courants)</t>
  </si>
  <si>
    <t>Total</t>
  </si>
  <si>
    <t>Part du PIB (en %)</t>
  </si>
  <si>
    <t>Prestation du risque vieillesse (en % du PIB)</t>
  </si>
  <si>
    <t>Prestation du risque survie (en % du PIB)</t>
  </si>
  <si>
    <t xml:space="preserve">Somme du risque vieillesse et survie </t>
  </si>
  <si>
    <t>Irlande</t>
  </si>
  <si>
    <t>Estonie</t>
  </si>
  <si>
    <t>Lituanie</t>
  </si>
  <si>
    <t>Lettonie</t>
  </si>
  <si>
    <t>Malte</t>
  </si>
  <si>
    <t>Bulgarie</t>
  </si>
  <si>
    <t>Tchéquie</t>
  </si>
  <si>
    <t>Hongrie</t>
  </si>
  <si>
    <t>Croatie</t>
  </si>
  <si>
    <t>Chypre</t>
  </si>
  <si>
    <t>Pologne</t>
  </si>
  <si>
    <t>Allemagne</t>
  </si>
  <si>
    <t>Danemark</t>
  </si>
  <si>
    <t>Suède</t>
  </si>
  <si>
    <t>Belgique</t>
  </si>
  <si>
    <t>Portugal</t>
  </si>
  <si>
    <t>Autriche</t>
  </si>
  <si>
    <t>France</t>
  </si>
  <si>
    <t>Italie</t>
  </si>
  <si>
    <t>Graphique 2. Répartition des pensions de retraites par régime verseur</t>
  </si>
  <si>
    <t>2015</t>
  </si>
  <si>
    <t xml:space="preserve">Régime général </t>
  </si>
  <si>
    <r>
      <t>Autres régimes de salariés</t>
    </r>
    <r>
      <rPr>
        <vertAlign val="superscript"/>
        <sz val="8"/>
        <color theme="1"/>
        <rFont val="Arial"/>
        <family val="2"/>
      </rPr>
      <t>1</t>
    </r>
  </si>
  <si>
    <r>
      <t>Régimes complémentaires de salariés</t>
    </r>
    <r>
      <rPr>
        <vertAlign val="superscript"/>
        <sz val="8"/>
        <color theme="1"/>
        <rFont val="Arial"/>
        <family val="2"/>
      </rPr>
      <t>2</t>
    </r>
  </si>
  <si>
    <r>
      <t>Régimes de non-salariés</t>
    </r>
    <r>
      <rPr>
        <vertAlign val="superscript"/>
        <sz val="8"/>
        <color theme="1"/>
        <rFont val="Arial"/>
        <family val="2"/>
      </rPr>
      <t>3</t>
    </r>
  </si>
  <si>
    <r>
      <t>Intervention sociale de l'État</t>
    </r>
    <r>
      <rPr>
        <vertAlign val="superscript"/>
        <sz val="8"/>
        <color theme="1"/>
        <rFont val="Arial"/>
        <family val="2"/>
      </rPr>
      <t>4</t>
    </r>
  </si>
  <si>
    <t>Évolutions en moyenne annuelle 
(en %, euros courants)</t>
  </si>
  <si>
    <t>Évolutions en moyenne annuelle 
(en %, euros constants)</t>
  </si>
  <si>
    <t>Droit direct</t>
  </si>
  <si>
    <t>Droit dérivé</t>
  </si>
  <si>
    <t>Pensions de retraite</t>
  </si>
  <si>
    <t>Norvège</t>
  </si>
  <si>
    <t>En milliards d'euros courants</t>
  </si>
  <si>
    <t>En % du PIB</t>
  </si>
  <si>
    <t xml:space="preserve">en % </t>
  </si>
  <si>
    <t>1990-2021(p)</t>
  </si>
  <si>
    <t>2019-2020</t>
  </si>
  <si>
    <t>2020-2021(p)</t>
  </si>
  <si>
    <t>2021 (p)</t>
  </si>
  <si>
    <t>2021(p)</t>
  </si>
  <si>
    <t xml:space="preserve">PIB </t>
  </si>
  <si>
    <t>Taux de croissance du PIB, en %</t>
  </si>
  <si>
    <t xml:space="preserve">Droit direct </t>
  </si>
  <si>
    <t xml:space="preserve">Droit dérivé </t>
  </si>
  <si>
    <t>Graphique encadré 1. Prestations du risque vieillesse-survie en Europe en 2021</t>
  </si>
  <si>
    <t>Islande</t>
  </si>
  <si>
    <t>Luxembourg</t>
  </si>
  <si>
    <t>Slovénie</t>
  </si>
  <si>
    <t>Pays-Bas</t>
  </si>
  <si>
    <t xml:space="preserve">Suisse </t>
  </si>
  <si>
    <t>Espagne</t>
  </si>
  <si>
    <t>Finlande</t>
  </si>
  <si>
    <t>Comptes de la protection sociale</t>
  </si>
  <si>
    <t>Prestations du risque vieillesse-survie</t>
  </si>
  <si>
    <t>Pensions de droit direct</t>
  </si>
  <si>
    <t>Autres pensions de droit direct</t>
  </si>
  <si>
    <t>Minimum vieillesse</t>
  </si>
  <si>
    <t>Prestations liées à la dépendance</t>
  </si>
  <si>
    <t>Autres prestations vieillesse</t>
  </si>
  <si>
    <t>Autres pensions de droit dérivé</t>
  </si>
  <si>
    <t>Autres prestations survie</t>
  </si>
  <si>
    <t>Graphique 1. Part des pensions de retraite dans le PIB depuis 1990</t>
  </si>
  <si>
    <t>Dont champ PRRO</t>
  </si>
  <si>
    <r>
      <t xml:space="preserve">(p) : données provisoires.
</t>
    </r>
    <r>
      <rPr>
        <b/>
        <sz val="8"/>
        <rFont val="Arial"/>
        <family val="2"/>
      </rPr>
      <t>Note &gt;</t>
    </r>
    <r>
      <rPr>
        <sz val="8"/>
        <rFont val="Arial"/>
        <family val="2"/>
      </rPr>
      <t xml:space="preserve"> Les pensions retenues sont exclusivement versées par des régimes français ; aucune pension de retraite versée par un régime étranger n’est prise en compte dans les comptes de la protection sociale (CPS). Les prestations retenues sont les pensions de retraite (y compris éventuelle majoration pour trois enfants ou plus et hors majoration pour l’assistance d’une tierce personne) des régimes légalement obligatoires (régimes de base et complémentaires). Elles n’incluent donc pas les prestations de retraite supplémentaire et d’épargne retraite. 
</t>
    </r>
    <r>
      <rPr>
        <b/>
        <sz val="8"/>
        <rFont val="Arial"/>
        <family val="2"/>
      </rPr>
      <t xml:space="preserve">Lecture &gt; </t>
    </r>
    <r>
      <rPr>
        <sz val="8"/>
        <rFont val="Arial"/>
        <family val="2"/>
      </rPr>
      <t xml:space="preserve">En 2021, les masses financières relatives aux pensions de retraites versées atteignent 338 milliards d’euros, soit 13,5 % du PIB.
</t>
    </r>
    <r>
      <rPr>
        <b/>
        <sz val="8"/>
        <rFont val="Arial"/>
        <family val="2"/>
      </rPr>
      <t>Champ &gt;</t>
    </r>
    <r>
      <rPr>
        <sz val="8"/>
        <rFont val="Arial"/>
        <family val="2"/>
      </rPr>
      <t xml:space="preserve"> Régimes légalement obligatoires français.
</t>
    </r>
    <r>
      <rPr>
        <b/>
        <sz val="8"/>
        <rFont val="Arial"/>
        <family val="2"/>
      </rPr>
      <t xml:space="preserve">Source &gt; </t>
    </r>
    <r>
      <rPr>
        <sz val="8"/>
        <rFont val="Arial"/>
        <family val="2"/>
      </rPr>
      <t>DREES, CPS, données semi-définitives pour 2020 et provisoires pour 2021.</t>
    </r>
  </si>
  <si>
    <t>Tableau 1. Masses financières relatives aux pensions de retraite</t>
  </si>
  <si>
    <r>
      <rPr>
        <sz val="8"/>
        <rFont val="Arial"/>
        <family val="2"/>
      </rPr>
      <t xml:space="preserve">(p) : données provisoires.
</t>
    </r>
    <r>
      <rPr>
        <b/>
        <sz val="8"/>
        <rFont val="Arial"/>
        <family val="2"/>
      </rPr>
      <t xml:space="preserve">Lecture &gt; </t>
    </r>
    <r>
      <rPr>
        <sz val="8"/>
        <rFont val="Arial"/>
        <family val="2"/>
      </rPr>
      <t xml:space="preserve">En 2021, la part des pensions de retraite dans le PIB atteint 13,5 %, contre 14,4 % en 2020.
</t>
    </r>
    <r>
      <rPr>
        <b/>
        <sz val="8"/>
        <rFont val="Arial"/>
        <family val="2"/>
      </rPr>
      <t>Champ &gt;</t>
    </r>
    <r>
      <rPr>
        <sz val="8"/>
        <rFont val="Arial"/>
        <family val="2"/>
      </rPr>
      <t xml:space="preserve"> Régimes légalement obligatoires français.
</t>
    </r>
    <r>
      <rPr>
        <b/>
        <sz val="8"/>
        <rFont val="Arial"/>
        <family val="2"/>
      </rPr>
      <t>Source &gt;</t>
    </r>
    <r>
      <rPr>
        <sz val="8"/>
        <rFont val="Arial"/>
        <family val="2"/>
      </rPr>
      <t xml:space="preserve"> DREES, CPS, données semi-définitives pour 2020 et provisoires pour 2021. </t>
    </r>
  </si>
  <si>
    <t>Tableau 2. Évolution des masses financières relatives aux pensions de retraite</t>
  </si>
  <si>
    <r>
      <t xml:space="preserve">(p) : données provisoires.
1. MSA salariés, CNRACL, RATP, SNCF, etc., y compris régimes directs d’employeurs (agents de l’État, agents des grandes entreprises publiques).
2. Agirc-Arrco, Ircantec, etc.
3. MSA non-salariés, CNAVPL, CNBF, SSI jusqu’en 2017, etc.
</t>
    </r>
    <r>
      <rPr>
        <b/>
        <sz val="8"/>
        <rFont val="Arial"/>
        <family val="2"/>
      </rPr>
      <t>Note &gt;</t>
    </r>
    <r>
      <rPr>
        <sz val="8"/>
        <rFont val="Arial"/>
        <family val="2"/>
      </rPr>
      <t xml:space="preserve"> À partir de 2018, la SSI intègre le régime général, ce qui provoque une baisse de la part des dépenses versées par les régimes de non-salariés (-2,4 points entre 2017 et 2018) et une hausse symétrique de la part versée par le régime général. 
</t>
    </r>
    <r>
      <rPr>
        <b/>
        <sz val="8"/>
        <rFont val="Arial"/>
        <family val="2"/>
      </rPr>
      <t>Lecture &gt;</t>
    </r>
    <r>
      <rPr>
        <sz val="8"/>
        <rFont val="Arial"/>
        <family val="2"/>
      </rPr>
      <t xml:space="preserve"> En 2021, le régime général verse 40 % des montants de pensions de retraite.
</t>
    </r>
    <r>
      <rPr>
        <b/>
        <sz val="8"/>
        <rFont val="Arial"/>
        <family val="2"/>
      </rPr>
      <t xml:space="preserve">Champ &gt; </t>
    </r>
    <r>
      <rPr>
        <sz val="8"/>
        <rFont val="Arial"/>
        <family val="2"/>
      </rPr>
      <t xml:space="preserve">Pensions versées par les régimes d’assurance sociale et les régimes d’intervention sociale de l’État. 
Les montants du minimum vieillesse ne sont pas inclus.
</t>
    </r>
    <r>
      <rPr>
        <b/>
        <sz val="8"/>
        <rFont val="Arial"/>
        <family val="2"/>
      </rPr>
      <t>Source &gt;</t>
    </r>
    <r>
      <rPr>
        <sz val="8"/>
        <rFont val="Arial"/>
        <family val="2"/>
      </rPr>
      <t xml:space="preserve"> DREES, CPS, données semi-définitives pour 2020 et provisoires pour 2021.</t>
    </r>
  </si>
  <si>
    <t>-</t>
  </si>
  <si>
    <t>Prestations du risque vieillesse</t>
  </si>
  <si>
    <t>Pensions de droit direct versées par les régimes directs d’employeurs </t>
  </si>
  <si>
    <t>Pensions de droit direct versées par les organismes complémentaires</t>
  </si>
  <si>
    <t>Prestations du risque survie </t>
  </si>
  <si>
    <t>Pensions de droit dérivé </t>
  </si>
  <si>
    <t>Pensions de droit dérivé versées par les régimes directs d’employeurs </t>
  </si>
  <si>
    <t>Pensions de droit dérivé versées par les organismes complémentaires</t>
  </si>
  <si>
    <t> Autres pensions de droit direct (champ PRRO)</t>
  </si>
  <si>
    <t> Autres pensions de droit direct (hors champ PRRO)</t>
  </si>
  <si>
    <t>Tableau encadré 1 – Prestations du risque vieillesse-survie en 2021</t>
  </si>
  <si>
    <r>
      <rPr>
        <b/>
        <sz val="8"/>
        <rFont val="Arial"/>
        <family val="2"/>
      </rPr>
      <t>Note &gt;</t>
    </r>
    <r>
      <rPr>
        <sz val="8"/>
        <rFont val="Arial"/>
        <family val="2"/>
      </rPr>
      <t xml:space="preserve"> Les données 2021 des pays de l’Union européenne absents de ce graphique ne sont pas encore disponibles. Le champ de ces comparaisons internationales est un peu plus large que celui des graphiques 1 et 2.
</t>
    </r>
    <r>
      <rPr>
        <b/>
        <sz val="8"/>
        <rFont val="Arial"/>
        <family val="2"/>
      </rPr>
      <t>Champ &gt;</t>
    </r>
    <r>
      <rPr>
        <sz val="8"/>
        <rFont val="Arial"/>
        <family val="2"/>
      </rPr>
      <t xml:space="preserve"> Tous régimes nationaux (privés et publics, obligatoires et facultatifs).
</t>
    </r>
    <r>
      <rPr>
        <b/>
        <sz val="8"/>
        <rFont val="Arial"/>
        <family val="2"/>
      </rPr>
      <t>Source &gt;</t>
    </r>
    <r>
      <rPr>
        <sz val="8"/>
        <rFont val="Arial"/>
        <family val="2"/>
      </rPr>
      <t xml:space="preserve"> Eurostat, Sespros.</t>
    </r>
  </si>
  <si>
    <t>En milliards d'euros</t>
  </si>
  <si>
    <r>
      <t xml:space="preserve">PRRO : pensions de retraite des régimes légalement obligatoires français.
</t>
    </r>
    <r>
      <rPr>
        <b/>
        <sz val="8"/>
        <rFont val="Arial"/>
        <family val="2"/>
      </rPr>
      <t>Note &gt;</t>
    </r>
    <r>
      <rPr>
        <sz val="8"/>
        <rFont val="Arial"/>
        <family val="2"/>
      </rPr>
      <t xml:space="preserve"> Dans les comptes de la protection sociale (CPS), le champ des pensions de retraite correspond aux pensions exclusivement versées par des régimes légalement obligatoires français (champ PRRO), considérées dans cette fiche, auxquelles sont ajoutées les pensions de retraite versées par les organismes complémentaires (mutuelles et institutions de prévoyance).
</t>
    </r>
    <r>
      <rPr>
        <b/>
        <sz val="8"/>
        <rFont val="Arial"/>
        <family val="2"/>
      </rPr>
      <t>Lecture &gt;</t>
    </r>
    <r>
      <rPr>
        <sz val="8"/>
        <rFont val="Arial"/>
        <family val="2"/>
      </rPr>
      <t xml:space="preserve"> En 2021, les pensions de retraite de droit direct dans les CPS s’élèvent à 303,2 milliards d’euros, dont 300,7 milliards d’euros sur le champ PRRO. 
</t>
    </r>
    <r>
      <rPr>
        <b/>
        <sz val="8"/>
        <rFont val="Arial"/>
        <family val="2"/>
      </rPr>
      <t>Champ &gt;</t>
    </r>
    <r>
      <rPr>
        <sz val="8"/>
        <rFont val="Arial"/>
        <family val="2"/>
      </rPr>
      <t xml:space="preserve"> Tous régimes nationaux (privés et publics, obligatoires et facultatifs).
</t>
    </r>
    <r>
      <rPr>
        <b/>
        <sz val="8"/>
        <rFont val="Arial"/>
        <family val="2"/>
      </rPr>
      <t>Source &gt;</t>
    </r>
    <r>
      <rPr>
        <sz val="8"/>
        <rFont val="Arial"/>
        <family val="2"/>
      </rPr>
      <t xml:space="preserve"> DREES, CPS, données provisoires.</t>
    </r>
  </si>
  <si>
    <r>
      <t xml:space="preserve">(p) : données provisoires.
</t>
    </r>
    <r>
      <rPr>
        <b/>
        <sz val="8"/>
        <rFont val="Arial"/>
        <family val="2"/>
      </rPr>
      <t xml:space="preserve">Note &gt; </t>
    </r>
    <r>
      <rPr>
        <sz val="8"/>
        <rFont val="Arial"/>
        <family val="2"/>
      </rPr>
      <t xml:space="preserve">Les pensions retenues sont exclusivement versées par des régimes français. Aucune pension de retraite versée par un régime étranger n’est prise en compte dans les comptes de la protection sociale (CPS). Les prestations retenues sont les pensions de retraite (y compris éventuelle majoration pour trois enfants ou plus et hors majoration pour l’assistance d’une tierce personne) des régimes légalement obligatoires (régimes de base et complémentaires). Elles n’incluent donc pas les prestations de retraite supplémentaire et d’épargne retraite. 
</t>
    </r>
    <r>
      <rPr>
        <b/>
        <sz val="8"/>
        <rFont val="Arial"/>
        <family val="2"/>
      </rPr>
      <t>Lecture &gt;</t>
    </r>
    <r>
      <rPr>
        <sz val="8"/>
        <rFont val="Arial"/>
        <family val="2"/>
      </rPr>
      <t xml:space="preserve"> Les masses financières relatives aux pensions de retraites augmentent de 1,7 % par rapport à 2020 (en euros courants). Corrigée de l’inflation de 2021, l’augmentation est moindre et s’élève à 0,1 % (en euros constants).
</t>
    </r>
    <r>
      <rPr>
        <b/>
        <sz val="8"/>
        <rFont val="Arial"/>
        <family val="2"/>
      </rPr>
      <t>Champ &gt;</t>
    </r>
    <r>
      <rPr>
        <sz val="8"/>
        <rFont val="Arial"/>
        <family val="2"/>
      </rPr>
      <t xml:space="preserve"> Régimes légalement obligatoires français.
</t>
    </r>
    <r>
      <rPr>
        <b/>
        <sz val="8"/>
        <rFont val="Arial"/>
        <family val="2"/>
      </rPr>
      <t xml:space="preserve">Source &gt; </t>
    </r>
    <r>
      <rPr>
        <sz val="8"/>
        <rFont val="Arial"/>
        <family val="2"/>
      </rPr>
      <t>DREES, CPS, données semi-définitives pour 2020 et provisoires pour 2021.</t>
    </r>
  </si>
  <si>
    <t>Montants en milliards d'euros courants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</si>
</sst>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0"/>
    <numFmt numFmtId="166" formatCode="0.0"/>
    <numFmt numFmtId="167" formatCode="_-* #,##0.0_-;\-* #,##0.0_-;_-* &quot;-&quot;??_-;_-@_-"/>
  </numFmts>
  <fonts count="13" x14ac:knownFonts="1">
    <font>
      <sz val="11"/>
      <color theme="1"/>
      <name val="Calibri"/>
      <family val="2"/>
      <scheme val="minor"/>
    </font>
    <font>
      <b/>
      <sz val="8"/>
      <name val="Arial"/>
      <family val="2"/>
    </font>
    <font>
      <sz val="8"/>
      <color theme="1"/>
      <name val="Arial"/>
      <family val="2"/>
    </font>
    <font>
      <b/>
      <sz val="8"/>
      <color theme="1"/>
      <name val="Arial"/>
      <family val="2"/>
    </font>
    <font>
      <sz val="8"/>
      <name val="Arial"/>
      <family val="2"/>
    </font>
    <font>
      <sz val="10"/>
      <name val="Arial"/>
      <family val="2"/>
    </font>
    <font>
      <sz val="10"/>
      <color theme="1"/>
      <name val="Arial"/>
      <family val="2"/>
    </font>
    <font>
      <sz val="8"/>
      <color rgb="FFFF0000"/>
      <name val="Arial"/>
      <family val="2"/>
    </font>
    <font>
      <b/>
      <sz val="8"/>
      <color rgb="FFFF0000"/>
      <name val="Arial"/>
      <family val="2"/>
    </font>
    <font>
      <sz val="8"/>
      <color theme="0"/>
      <name val="Arial"/>
      <family val="2"/>
    </font>
    <font>
      <vertAlign val="superscript"/>
      <sz val="8"/>
      <color theme="1"/>
      <name val="Arial"/>
      <family val="2"/>
    </font>
    <font>
      <sz val="11"/>
      <color theme="1"/>
      <name val="Calibri"/>
      <family val="2"/>
      <scheme val="minor"/>
    </font>
    <font>
      <i/>
      <sz val="8"/>
      <color theme="1"/>
      <name val="Arial"/>
      <family val="2"/>
    </font>
  </fonts>
  <fills count="2">
    <fill>
      <patternFill patternType="none"/>
    </fill>
    <fill>
      <patternFill patternType="gray125"/>
    </fill>
  </fills>
  <borders count="19">
    <border>
      <left/>
      <right/>
      <top/>
      <bottom/>
      <diagonal/>
    </border>
    <border>
      <left/>
      <right/>
      <top/>
      <bottom style="hair">
        <color auto="1"/>
      </bottom>
      <diagonal/>
    </border>
    <border>
      <left style="hair">
        <color auto="1"/>
      </left>
      <right style="hair">
        <color auto="1"/>
      </right>
      <top/>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thin">
        <color theme="0"/>
      </left>
      <right/>
      <top/>
      <bottom/>
      <diagonal/>
    </border>
    <border>
      <left/>
      <right style="thin">
        <color theme="0"/>
      </right>
      <top/>
      <bottom/>
      <diagonal/>
    </border>
    <border>
      <left/>
      <right/>
      <top style="thin">
        <color theme="0"/>
      </top>
      <bottom/>
      <diagonal/>
    </border>
  </borders>
  <cellStyleXfs count="4">
    <xf numFmtId="0" fontId="0" fillId="0" borderId="0"/>
    <xf numFmtId="0" fontId="5" fillId="0" borderId="0"/>
    <xf numFmtId="0" fontId="6" fillId="0" borderId="0"/>
    <xf numFmtId="164" fontId="11" fillId="0" borderId="0" applyFont="0" applyFill="0" applyBorder="0" applyAlignment="0" applyProtection="0"/>
  </cellStyleXfs>
  <cellXfs count="126">
    <xf numFmtId="0" fontId="0" fillId="0" borderId="0" xfId="0"/>
    <xf numFmtId="0" fontId="3" fillId="0" borderId="0" xfId="0" applyFont="1"/>
    <xf numFmtId="0" fontId="2" fillId="0" borderId="0" xfId="0" applyFont="1"/>
    <xf numFmtId="0" fontId="2" fillId="0" borderId="14" xfId="0" applyFont="1" applyBorder="1"/>
    <xf numFmtId="167" fontId="2" fillId="0" borderId="0" xfId="3" applyNumberFormat="1" applyFont="1" applyFill="1" applyAlignment="1">
      <alignment horizontal="center" vertical="center"/>
    </xf>
    <xf numFmtId="167" fontId="7" fillId="0" borderId="0" xfId="3" applyNumberFormat="1" applyFont="1" applyFill="1" applyAlignment="1">
      <alignment horizontal="center" vertical="center"/>
    </xf>
    <xf numFmtId="167" fontId="2" fillId="0" borderId="5" xfId="3" applyNumberFormat="1" applyFont="1" applyFill="1" applyBorder="1" applyAlignment="1">
      <alignment horizontal="right" indent="1"/>
    </xf>
    <xf numFmtId="0" fontId="2" fillId="0" borderId="0" xfId="0" applyFont="1" applyFill="1" applyAlignment="1">
      <alignment horizontal="center" vertical="center"/>
    </xf>
    <xf numFmtId="0" fontId="7" fillId="0" borderId="0" xfId="0" applyFont="1" applyFill="1" applyAlignment="1">
      <alignment horizontal="center" vertical="center"/>
    </xf>
    <xf numFmtId="0" fontId="1" fillId="0" borderId="0" xfId="0" applyFont="1" applyFill="1" applyAlignment="1">
      <alignment horizontal="left" vertical="center"/>
    </xf>
    <xf numFmtId="0" fontId="3" fillId="0" borderId="5" xfId="0" applyFont="1" applyFill="1" applyBorder="1" applyAlignment="1">
      <alignment horizontal="center" vertical="center" wrapText="1"/>
    </xf>
    <xf numFmtId="0" fontId="3" fillId="0" borderId="0" xfId="0" applyFont="1" applyFill="1" applyAlignment="1">
      <alignment horizontal="center" vertical="center"/>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 xfId="0" applyFont="1" applyFill="1" applyBorder="1" applyAlignment="1">
      <alignment horizontal="left" vertical="center" wrapText="1"/>
    </xf>
    <xf numFmtId="166" fontId="3" fillId="0" borderId="9" xfId="0" applyNumberFormat="1" applyFont="1" applyFill="1" applyBorder="1" applyAlignment="1">
      <alignment horizontal="right" vertical="center" indent="2"/>
    </xf>
    <xf numFmtId="166" fontId="3" fillId="0" borderId="7" xfId="0" applyNumberFormat="1" applyFont="1" applyFill="1" applyBorder="1" applyAlignment="1">
      <alignment horizontal="right" vertical="center" indent="2"/>
    </xf>
    <xf numFmtId="166" fontId="3" fillId="0" borderId="13" xfId="0" applyNumberFormat="1" applyFont="1" applyFill="1" applyBorder="1" applyAlignment="1">
      <alignment horizontal="right" vertical="center" indent="2"/>
    </xf>
    <xf numFmtId="166" fontId="2" fillId="0" borderId="0" xfId="0" applyNumberFormat="1" applyFont="1" applyFill="1" applyAlignment="1">
      <alignment horizontal="center" vertical="center"/>
    </xf>
    <xf numFmtId="4" fontId="2" fillId="0" borderId="10" xfId="0" applyNumberFormat="1" applyFont="1" applyFill="1" applyBorder="1" applyAlignment="1">
      <alignment horizontal="left" vertical="center" wrapText="1"/>
    </xf>
    <xf numFmtId="166" fontId="2" fillId="0" borderId="10" xfId="0" applyNumberFormat="1" applyFont="1" applyFill="1" applyBorder="1" applyAlignment="1">
      <alignment horizontal="right" vertical="center" indent="2"/>
    </xf>
    <xf numFmtId="166" fontId="2" fillId="0" borderId="2" xfId="0" applyNumberFormat="1" applyFont="1" applyFill="1" applyBorder="1" applyAlignment="1">
      <alignment horizontal="right" vertical="center" indent="2"/>
    </xf>
    <xf numFmtId="166" fontId="2" fillId="0" borderId="14" xfId="0" applyNumberFormat="1" applyFont="1" applyFill="1" applyBorder="1" applyAlignment="1">
      <alignment horizontal="right" vertical="center" indent="2"/>
    </xf>
    <xf numFmtId="4" fontId="2" fillId="0" borderId="11" xfId="0" applyNumberFormat="1" applyFont="1" applyFill="1" applyBorder="1" applyAlignment="1">
      <alignment horizontal="left" vertical="center" wrapText="1"/>
    </xf>
    <xf numFmtId="166" fontId="2" fillId="0" borderId="11" xfId="0" applyNumberFormat="1" applyFont="1" applyFill="1" applyBorder="1" applyAlignment="1">
      <alignment horizontal="right" vertical="center" indent="2"/>
    </xf>
    <xf numFmtId="166" fontId="2" fillId="0" borderId="8" xfId="0" applyNumberFormat="1" applyFont="1" applyFill="1" applyBorder="1" applyAlignment="1">
      <alignment horizontal="right" vertical="center" indent="2"/>
    </xf>
    <xf numFmtId="166" fontId="2" fillId="0" borderId="15" xfId="0" applyNumberFormat="1" applyFont="1" applyFill="1" applyBorder="1" applyAlignment="1">
      <alignment horizontal="right" vertical="center" indent="2"/>
    </xf>
    <xf numFmtId="0" fontId="2" fillId="0" borderId="0" xfId="0" applyFont="1" applyFill="1" applyAlignment="1">
      <alignment horizontal="center"/>
    </xf>
    <xf numFmtId="166" fontId="9" fillId="0" borderId="0" xfId="0" applyNumberFormat="1" applyFont="1" applyFill="1" applyAlignment="1">
      <alignment horizontal="center" vertical="center"/>
    </xf>
    <xf numFmtId="0" fontId="7" fillId="0" borderId="0" xfId="0" applyFont="1" applyFill="1"/>
    <xf numFmtId="0" fontId="2" fillId="0" borderId="0" xfId="0" applyFont="1" applyFill="1"/>
    <xf numFmtId="0" fontId="3" fillId="0" borderId="0" xfId="0" applyFont="1" applyFill="1" applyAlignment="1">
      <alignment horizontal="left" vertical="top"/>
    </xf>
    <xf numFmtId="0" fontId="2" fillId="0" borderId="0" xfId="0" applyFont="1" applyFill="1" applyAlignment="1">
      <alignment horizontal="right"/>
    </xf>
    <xf numFmtId="0" fontId="2"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2" fillId="0" borderId="14" xfId="0" applyFont="1" applyFill="1" applyBorder="1"/>
    <xf numFmtId="0" fontId="1" fillId="0" borderId="3" xfId="1" applyFont="1" applyFill="1" applyBorder="1"/>
    <xf numFmtId="165" fontId="1" fillId="0" borderId="5" xfId="1" applyNumberFormat="1" applyFont="1" applyFill="1" applyBorder="1" applyAlignment="1">
      <alignment horizontal="right" indent="1"/>
    </xf>
    <xf numFmtId="165" fontId="1" fillId="0" borderId="5" xfId="1" applyNumberFormat="1" applyFont="1" applyFill="1" applyBorder="1" applyAlignment="1">
      <alignment horizontal="right" indent="2"/>
    </xf>
    <xf numFmtId="165" fontId="1" fillId="0" borderId="12" xfId="1" applyNumberFormat="1" applyFont="1" applyFill="1" applyBorder="1" applyAlignment="1">
      <alignment horizontal="right" indent="2"/>
    </xf>
    <xf numFmtId="0" fontId="4" fillId="0" borderId="3" xfId="1" applyFont="1" applyFill="1" applyBorder="1"/>
    <xf numFmtId="165" fontId="4" fillId="0" borderId="5" xfId="1" applyNumberFormat="1" applyFont="1" applyFill="1" applyBorder="1" applyAlignment="1">
      <alignment horizontal="right" indent="1"/>
    </xf>
    <xf numFmtId="165" fontId="4" fillId="0" borderId="5" xfId="1" applyNumberFormat="1" applyFont="1" applyFill="1" applyBorder="1" applyAlignment="1">
      <alignment horizontal="right" indent="2"/>
    </xf>
    <xf numFmtId="165" fontId="4" fillId="0" borderId="12" xfId="1" applyNumberFormat="1" applyFont="1" applyFill="1" applyBorder="1" applyAlignment="1">
      <alignment horizontal="right" indent="2"/>
    </xf>
    <xf numFmtId="0" fontId="4" fillId="0" borderId="14" xfId="1" applyFont="1" applyFill="1" applyBorder="1"/>
    <xf numFmtId="3" fontId="2" fillId="0" borderId="5" xfId="2" applyNumberFormat="1" applyFont="1" applyFill="1" applyBorder="1" applyAlignment="1">
      <alignment horizontal="right" indent="1"/>
    </xf>
    <xf numFmtId="3" fontId="2" fillId="0" borderId="5" xfId="2" applyNumberFormat="1" applyFont="1" applyFill="1" applyBorder="1" applyAlignment="1">
      <alignment horizontal="right" indent="2"/>
    </xf>
    <xf numFmtId="3" fontId="2" fillId="0" borderId="12" xfId="2" applyNumberFormat="1" applyFont="1" applyFill="1" applyBorder="1" applyAlignment="1">
      <alignment horizontal="right" indent="2"/>
    </xf>
    <xf numFmtId="165" fontId="2" fillId="0" borderId="5" xfId="2" applyNumberFormat="1" applyFont="1" applyFill="1" applyBorder="1" applyAlignment="1">
      <alignment horizontal="right" indent="1"/>
    </xf>
    <xf numFmtId="0" fontId="2" fillId="0" borderId="3" xfId="0" applyFont="1" applyFill="1" applyBorder="1"/>
    <xf numFmtId="0" fontId="2" fillId="0" borderId="14" xfId="0" applyFont="1" applyFill="1" applyBorder="1" applyAlignment="1">
      <alignment horizontal="center"/>
    </xf>
    <xf numFmtId="0" fontId="3" fillId="0" borderId="3" xfId="0" applyFont="1" applyFill="1" applyBorder="1" applyAlignment="1">
      <alignment horizontal="left"/>
    </xf>
    <xf numFmtId="0" fontId="3" fillId="0" borderId="5" xfId="0" applyFont="1" applyFill="1" applyBorder="1" applyAlignment="1">
      <alignment horizontal="center"/>
    </xf>
    <xf numFmtId="0" fontId="3" fillId="0" borderId="4" xfId="0" applyFont="1" applyFill="1" applyBorder="1" applyAlignment="1">
      <alignment horizontal="center"/>
    </xf>
    <xf numFmtId="165" fontId="4" fillId="0" borderId="5" xfId="1" applyNumberFormat="1" applyFont="1" applyFill="1" applyBorder="1" applyAlignment="1">
      <alignment horizontal="right" indent="3"/>
    </xf>
    <xf numFmtId="165" fontId="4" fillId="0" borderId="4" xfId="1" applyNumberFormat="1" applyFont="1" applyFill="1" applyBorder="1" applyAlignment="1">
      <alignment horizontal="right" indent="3"/>
    </xf>
    <xf numFmtId="0" fontId="8" fillId="0" borderId="0" xfId="0" applyFont="1" applyFill="1"/>
    <xf numFmtId="0" fontId="12" fillId="0" borderId="0" xfId="0" applyFont="1" applyFill="1"/>
    <xf numFmtId="0" fontId="12" fillId="0" borderId="0" xfId="0" applyFont="1" applyFill="1" applyAlignment="1">
      <alignment vertical="center"/>
    </xf>
    <xf numFmtId="166" fontId="3" fillId="0" borderId="6" xfId="0" applyNumberFormat="1" applyFont="1" applyFill="1" applyBorder="1" applyAlignment="1">
      <alignment horizontal="right" vertical="center" indent="2"/>
    </xf>
    <xf numFmtId="166" fontId="2" fillId="0" borderId="0" xfId="0" applyNumberFormat="1" applyFont="1" applyFill="1" applyAlignment="1">
      <alignment horizontal="right" vertical="center" indent="2"/>
    </xf>
    <xf numFmtId="166" fontId="2" fillId="0" borderId="1" xfId="0" applyNumberFormat="1" applyFont="1" applyFill="1" applyBorder="1" applyAlignment="1">
      <alignment horizontal="right" vertical="center" indent="2"/>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xf>
    <xf numFmtId="49" fontId="3" fillId="0" borderId="5" xfId="0" applyNumberFormat="1" applyFont="1" applyFill="1" applyBorder="1" applyAlignment="1">
      <alignment horizontal="center" vertical="center"/>
    </xf>
    <xf numFmtId="0" fontId="2" fillId="0" borderId="1" xfId="0" applyFont="1" applyFill="1" applyBorder="1"/>
    <xf numFmtId="0" fontId="3" fillId="0" borderId="4" xfId="0" applyFont="1" applyFill="1" applyBorder="1" applyAlignment="1">
      <alignment horizontal="center" vertical="center"/>
    </xf>
    <xf numFmtId="0" fontId="2" fillId="0" borderId="7" xfId="0" applyFont="1" applyFill="1" applyBorder="1" applyAlignment="1">
      <alignment vertical="center"/>
    </xf>
    <xf numFmtId="3" fontId="2" fillId="0" borderId="0" xfId="0" applyNumberFormat="1" applyFont="1" applyFill="1" applyAlignment="1">
      <alignment horizontal="right" vertical="center" indent="2"/>
    </xf>
    <xf numFmtId="3" fontId="2" fillId="0" borderId="2" xfId="0" applyNumberFormat="1" applyFont="1" applyFill="1" applyBorder="1" applyAlignment="1">
      <alignment horizontal="right" vertical="center" indent="2"/>
    </xf>
    <xf numFmtId="3" fontId="2" fillId="0" borderId="7" xfId="0" applyNumberFormat="1" applyFont="1" applyFill="1" applyBorder="1" applyAlignment="1">
      <alignment horizontal="right" vertical="center" indent="2"/>
    </xf>
    <xf numFmtId="0" fontId="2" fillId="0" borderId="9" xfId="0" applyFont="1" applyFill="1" applyBorder="1" applyAlignment="1">
      <alignment vertical="center"/>
    </xf>
    <xf numFmtId="9" fontId="2" fillId="0" borderId="10" xfId="0" applyNumberFormat="1" applyFont="1" applyFill="1" applyBorder="1" applyAlignment="1">
      <alignment horizontal="center" vertical="center"/>
    </xf>
    <xf numFmtId="9" fontId="2" fillId="0" borderId="2" xfId="0" applyNumberFormat="1" applyFont="1" applyFill="1" applyBorder="1" applyAlignment="1">
      <alignment horizontal="left" indent="4"/>
    </xf>
    <xf numFmtId="9" fontId="2" fillId="0" borderId="14" xfId="0" applyNumberFormat="1" applyFont="1" applyFill="1" applyBorder="1" applyAlignment="1">
      <alignment horizontal="left" indent="4"/>
    </xf>
    <xf numFmtId="0" fontId="2" fillId="0" borderId="2" xfId="0" applyFont="1" applyFill="1" applyBorder="1" applyAlignment="1">
      <alignment vertical="center"/>
    </xf>
    <xf numFmtId="0" fontId="2" fillId="0" borderId="10" xfId="0" applyFont="1" applyFill="1" applyBorder="1" applyAlignment="1">
      <alignment vertical="center"/>
    </xf>
    <xf numFmtId="0" fontId="3" fillId="0" borderId="5" xfId="0" applyFont="1" applyFill="1" applyBorder="1" applyAlignment="1">
      <alignment vertical="center"/>
    </xf>
    <xf numFmtId="3" fontId="3" fillId="0" borderId="5" xfId="0" applyNumberFormat="1" applyFont="1" applyFill="1" applyBorder="1" applyAlignment="1">
      <alignment horizontal="right" vertical="center" indent="2"/>
    </xf>
    <xf numFmtId="0" fontId="3" fillId="0" borderId="5" xfId="0" applyFont="1" applyFill="1" applyBorder="1"/>
    <xf numFmtId="9" fontId="3" fillId="0" borderId="5" xfId="0" applyNumberFormat="1" applyFont="1" applyFill="1" applyBorder="1" applyAlignment="1">
      <alignment horizontal="center"/>
    </xf>
    <xf numFmtId="9" fontId="3" fillId="0" borderId="5" xfId="0" applyNumberFormat="1" applyFont="1" applyFill="1" applyBorder="1" applyAlignment="1">
      <alignment horizontal="left" indent="3"/>
    </xf>
    <xf numFmtId="9" fontId="3" fillId="0" borderId="4" xfId="0" applyNumberFormat="1" applyFont="1" applyFill="1" applyBorder="1" applyAlignment="1">
      <alignment horizontal="left" indent="3"/>
    </xf>
    <xf numFmtId="0" fontId="3" fillId="0" borderId="0" xfId="0" applyFont="1" applyFill="1" applyAlignment="1">
      <alignment vertical="center"/>
    </xf>
    <xf numFmtId="3" fontId="3" fillId="0" borderId="0" xfId="0" applyNumberFormat="1" applyFont="1" applyFill="1" applyAlignment="1">
      <alignment horizontal="right" vertical="center" indent="1"/>
    </xf>
    <xf numFmtId="0" fontId="7" fillId="0" borderId="0" xfId="0" applyFont="1" applyFill="1" applyAlignment="1">
      <alignment vertical="center"/>
    </xf>
    <xf numFmtId="0" fontId="3" fillId="0" borderId="0" xfId="0" applyFont="1" applyAlignment="1">
      <alignment horizontal="left" vertical="top" wrapText="1"/>
    </xf>
    <xf numFmtId="0" fontId="4" fillId="0" borderId="0" xfId="0" applyFont="1" applyAlignment="1">
      <alignment vertical="center"/>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vertical="center"/>
    </xf>
    <xf numFmtId="0" fontId="3" fillId="0" borderId="5" xfId="0" applyFont="1" applyBorder="1" applyAlignment="1">
      <alignment horizontal="right" vertical="center" indent="13"/>
    </xf>
    <xf numFmtId="0" fontId="3" fillId="0" borderId="2" xfId="0" applyFont="1" applyBorder="1" applyAlignment="1">
      <alignment horizontal="right" vertical="center" indent="13"/>
    </xf>
    <xf numFmtId="0" fontId="2" fillId="0" borderId="2" xfId="0" applyFont="1" applyBorder="1" applyAlignment="1">
      <alignment horizontal="right" vertical="center" indent="13"/>
    </xf>
    <xf numFmtId="0" fontId="3" fillId="0" borderId="8" xfId="0" applyFont="1" applyBorder="1" applyAlignment="1">
      <alignment horizontal="right" vertical="center" indent="13"/>
    </xf>
    <xf numFmtId="0" fontId="3" fillId="0" borderId="4" xfId="0" applyFont="1" applyBorder="1" applyAlignment="1">
      <alignment horizontal="right" indent="15"/>
    </xf>
    <xf numFmtId="0" fontId="3" fillId="0" borderId="14" xfId="0" applyFont="1" applyBorder="1" applyAlignment="1">
      <alignment horizontal="right" indent="15"/>
    </xf>
    <xf numFmtId="0" fontId="2" fillId="0" borderId="14" xfId="0" applyFont="1" applyBorder="1" applyAlignment="1">
      <alignment horizontal="right" indent="15"/>
    </xf>
    <xf numFmtId="0" fontId="2" fillId="0" borderId="15" xfId="0" applyFont="1" applyBorder="1" applyAlignment="1">
      <alignment horizontal="right" indent="15"/>
    </xf>
    <xf numFmtId="4" fontId="2" fillId="0" borderId="5" xfId="0" applyNumberFormat="1" applyFont="1" applyFill="1" applyBorder="1"/>
    <xf numFmtId="165" fontId="2" fillId="0" borderId="5" xfId="0" applyNumberFormat="1" applyFont="1" applyFill="1" applyBorder="1" applyAlignment="1">
      <alignment horizontal="right" indent="4"/>
    </xf>
    <xf numFmtId="165" fontId="2" fillId="0" borderId="0" xfId="0" applyNumberFormat="1" applyFont="1" applyFill="1"/>
    <xf numFmtId="0" fontId="4" fillId="0" borderId="0" xfId="0" applyFont="1" applyFill="1" applyBorder="1" applyAlignment="1">
      <alignment wrapText="1"/>
    </xf>
    <xf numFmtId="0" fontId="4" fillId="0" borderId="18" xfId="0" applyFont="1" applyFill="1" applyBorder="1" applyAlignment="1">
      <alignment wrapText="1"/>
    </xf>
    <xf numFmtId="0" fontId="1" fillId="0" borderId="0" xfId="0" applyFont="1" applyAlignment="1">
      <alignment horizontal="left" vertical="top" wrapText="1"/>
    </xf>
    <xf numFmtId="0" fontId="4" fillId="0" borderId="6" xfId="0" applyFont="1" applyBorder="1" applyAlignment="1">
      <alignment horizontal="left" wrapText="1"/>
    </xf>
    <xf numFmtId="0" fontId="4" fillId="0" borderId="0" xfId="0" applyFont="1" applyFill="1" applyBorder="1" applyAlignment="1">
      <alignment vertical="top" wrapText="1"/>
    </xf>
    <xf numFmtId="0" fontId="3" fillId="0" borderId="0" xfId="0" applyFont="1" applyFill="1" applyAlignment="1">
      <alignment horizontal="left" vertical="top"/>
    </xf>
    <xf numFmtId="0" fontId="1" fillId="0" borderId="0" xfId="0" applyFont="1" applyFill="1" applyAlignment="1">
      <alignment horizontal="left" vertical="center"/>
    </xf>
    <xf numFmtId="0" fontId="3" fillId="0" borderId="1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0" xfId="0" applyFont="1" applyFill="1" applyAlignment="1">
      <alignment horizontal="left" wrapText="1"/>
    </xf>
    <xf numFmtId="0" fontId="1" fillId="0" borderId="0" xfId="0" applyFont="1" applyFill="1" applyAlignment="1">
      <alignment horizontal="left" vertical="top"/>
    </xf>
    <xf numFmtId="0" fontId="1" fillId="0" borderId="6" xfId="0" applyFont="1" applyFill="1" applyBorder="1" applyAlignment="1">
      <alignment horizontal="left" wrapText="1"/>
    </xf>
    <xf numFmtId="0" fontId="4" fillId="0" borderId="6" xfId="0" applyFont="1" applyFill="1" applyBorder="1" applyAlignment="1">
      <alignment horizontal="left"/>
    </xf>
    <xf numFmtId="0" fontId="2" fillId="0" borderId="0" xfId="0" applyFont="1" applyFill="1"/>
    <xf numFmtId="0" fontId="4" fillId="0" borderId="16" xfId="0" applyFont="1" applyFill="1" applyBorder="1" applyAlignment="1">
      <alignment horizontal="left" wrapText="1"/>
    </xf>
    <xf numFmtId="0" fontId="4" fillId="0" borderId="17" xfId="0" applyFont="1" applyFill="1" applyBorder="1" applyAlignment="1">
      <alignment horizontal="left" wrapText="1"/>
    </xf>
    <xf numFmtId="0" fontId="2" fillId="0" borderId="0" xfId="0" applyFont="1" applyAlignment="1">
      <alignment horizontal="right" vertical="top" wrapText="1"/>
    </xf>
    <xf numFmtId="0" fontId="3" fillId="0" borderId="0" xfId="0" applyFont="1" applyAlignment="1">
      <alignment horizontal="left" indent="1"/>
    </xf>
    <xf numFmtId="0" fontId="2" fillId="0" borderId="0" xfId="0" applyFont="1" applyAlignment="1">
      <alignment horizontal="left" indent="1"/>
    </xf>
    <xf numFmtId="0" fontId="3" fillId="0" borderId="1" xfId="0" applyFont="1" applyBorder="1" applyAlignment="1">
      <alignment horizontal="left" indent="1"/>
    </xf>
  </cellXfs>
  <cellStyles count="4">
    <cellStyle name="Milliers" xfId="3" builtinId="3"/>
    <cellStyle name="Normal" xfId="0" builtinId="0"/>
    <cellStyle name="Normal 3 2" xfId="2"/>
    <cellStyle name="Normal 4 2" xfId="1"/>
  </cellStyles>
  <dxfs count="0"/>
  <tableStyles count="0" defaultTableStyle="TableStyleMedium2" defaultPivotStyle="PivotStyleLight16"/>
  <colors>
    <mruColors>
      <color rgb="FF66FF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3"/>
  <sheetViews>
    <sheetView showGridLines="0" tabSelected="1" workbookViewId="0"/>
  </sheetViews>
  <sheetFormatPr baseColWidth="10" defaultRowHeight="11" x14ac:dyDescent="0.15"/>
  <cols>
    <col min="1" max="1" width="4" style="2" customWidth="1"/>
    <col min="2" max="2" width="48.6640625" style="2" customWidth="1"/>
    <col min="3" max="3" width="31.83203125" style="2" customWidth="1"/>
    <col min="4" max="4" width="37.1640625" style="2" customWidth="1"/>
    <col min="5" max="16384" width="10.83203125" style="2"/>
  </cols>
  <sheetData>
    <row r="2" spans="1:4" x14ac:dyDescent="0.15">
      <c r="B2" s="107" t="s">
        <v>84</v>
      </c>
      <c r="C2" s="107"/>
      <c r="D2" s="107"/>
    </row>
    <row r="3" spans="1:4" x14ac:dyDescent="0.15">
      <c r="B3" s="89"/>
      <c r="C3" s="89"/>
      <c r="D3" s="122" t="s">
        <v>86</v>
      </c>
    </row>
    <row r="4" spans="1:4" x14ac:dyDescent="0.15">
      <c r="B4" s="90"/>
      <c r="C4" s="91" t="s">
        <v>58</v>
      </c>
      <c r="D4" s="92" t="s">
        <v>68</v>
      </c>
    </row>
    <row r="5" spans="1:4" x14ac:dyDescent="0.15">
      <c r="A5" s="3"/>
      <c r="B5" s="93" t="s">
        <v>59</v>
      </c>
      <c r="C5" s="94">
        <v>360.1</v>
      </c>
      <c r="D5" s="98">
        <v>337.6</v>
      </c>
    </row>
    <row r="6" spans="1:4" x14ac:dyDescent="0.15">
      <c r="A6" s="3"/>
      <c r="B6" s="1" t="s">
        <v>75</v>
      </c>
      <c r="C6" s="95">
        <v>320.39999999999998</v>
      </c>
      <c r="D6" s="99">
        <v>300.7</v>
      </c>
    </row>
    <row r="7" spans="1:4" x14ac:dyDescent="0.15">
      <c r="A7" s="3"/>
      <c r="B7" s="123" t="s">
        <v>60</v>
      </c>
      <c r="C7" s="95">
        <v>303.2</v>
      </c>
      <c r="D7" s="99">
        <v>300.7</v>
      </c>
    </row>
    <row r="8" spans="1:4" x14ac:dyDescent="0.15">
      <c r="A8" s="3"/>
      <c r="B8" s="124" t="s">
        <v>76</v>
      </c>
      <c r="C8" s="96">
        <v>1.8</v>
      </c>
      <c r="D8" s="100">
        <v>1.8</v>
      </c>
    </row>
    <row r="9" spans="1:4" x14ac:dyDescent="0.15">
      <c r="A9" s="3"/>
      <c r="B9" s="124" t="s">
        <v>77</v>
      </c>
      <c r="C9" s="96">
        <v>2.2000000000000002</v>
      </c>
      <c r="D9" s="100" t="s">
        <v>74</v>
      </c>
    </row>
    <row r="10" spans="1:4" x14ac:dyDescent="0.15">
      <c r="A10" s="3"/>
      <c r="B10" s="124" t="s">
        <v>61</v>
      </c>
      <c r="C10" s="96">
        <v>299.10000000000002</v>
      </c>
      <c r="D10" s="100" t="s">
        <v>74</v>
      </c>
    </row>
    <row r="11" spans="1:4" x14ac:dyDescent="0.15">
      <c r="A11" s="3"/>
      <c r="B11" s="124" t="s">
        <v>82</v>
      </c>
      <c r="C11" s="96">
        <v>298.8</v>
      </c>
      <c r="D11" s="100">
        <v>298.8</v>
      </c>
    </row>
    <row r="12" spans="1:4" x14ac:dyDescent="0.15">
      <c r="A12" s="3"/>
      <c r="B12" s="124" t="s">
        <v>83</v>
      </c>
      <c r="C12" s="96">
        <v>0.3</v>
      </c>
      <c r="D12" s="100" t="s">
        <v>74</v>
      </c>
    </row>
    <row r="13" spans="1:4" x14ac:dyDescent="0.15">
      <c r="A13" s="3"/>
      <c r="B13" s="123" t="s">
        <v>62</v>
      </c>
      <c r="C13" s="95">
        <v>3.9</v>
      </c>
      <c r="D13" s="100" t="s">
        <v>74</v>
      </c>
    </row>
    <row r="14" spans="1:4" x14ac:dyDescent="0.15">
      <c r="A14" s="3"/>
      <c r="B14" s="123" t="s">
        <v>63</v>
      </c>
      <c r="C14" s="95">
        <v>9.6</v>
      </c>
      <c r="D14" s="100" t="s">
        <v>74</v>
      </c>
    </row>
    <row r="15" spans="1:4" x14ac:dyDescent="0.15">
      <c r="A15" s="3"/>
      <c r="B15" s="125" t="s">
        <v>64</v>
      </c>
      <c r="C15" s="97">
        <v>3.8</v>
      </c>
      <c r="D15" s="101" t="s">
        <v>74</v>
      </c>
    </row>
    <row r="16" spans="1:4" x14ac:dyDescent="0.15">
      <c r="A16" s="3"/>
      <c r="B16" s="1" t="s">
        <v>78</v>
      </c>
      <c r="C16" s="95">
        <v>39.700000000000003</v>
      </c>
      <c r="D16" s="99">
        <v>37</v>
      </c>
    </row>
    <row r="17" spans="1:4" x14ac:dyDescent="0.15">
      <c r="A17" s="3"/>
      <c r="B17" s="123" t="s">
        <v>79</v>
      </c>
      <c r="C17" s="95">
        <v>37.4</v>
      </c>
      <c r="D17" s="99">
        <v>37</v>
      </c>
    </row>
    <row r="18" spans="1:4" x14ac:dyDescent="0.15">
      <c r="A18" s="3"/>
      <c r="B18" s="124" t="s">
        <v>80</v>
      </c>
      <c r="C18" s="96">
        <v>0.2</v>
      </c>
      <c r="D18" s="100">
        <v>0.2</v>
      </c>
    </row>
    <row r="19" spans="1:4" x14ac:dyDescent="0.15">
      <c r="A19" s="3"/>
      <c r="B19" s="124" t="s">
        <v>81</v>
      </c>
      <c r="C19" s="96">
        <v>0.5</v>
      </c>
      <c r="D19" s="100" t="s">
        <v>74</v>
      </c>
    </row>
    <row r="20" spans="1:4" x14ac:dyDescent="0.15">
      <c r="A20" s="3"/>
      <c r="B20" s="124" t="s">
        <v>65</v>
      </c>
      <c r="C20" s="96">
        <v>36.700000000000003</v>
      </c>
      <c r="D20" s="100">
        <v>36.700000000000003</v>
      </c>
    </row>
    <row r="21" spans="1:4" x14ac:dyDescent="0.15">
      <c r="A21" s="3"/>
      <c r="B21" s="123" t="s">
        <v>62</v>
      </c>
      <c r="C21" s="95">
        <v>0.2</v>
      </c>
      <c r="D21" s="100" t="s">
        <v>74</v>
      </c>
    </row>
    <row r="22" spans="1:4" x14ac:dyDescent="0.15">
      <c r="A22" s="3"/>
      <c r="B22" s="123" t="s">
        <v>66</v>
      </c>
      <c r="C22" s="97">
        <v>2.1</v>
      </c>
      <c r="D22" s="101" t="s">
        <v>74</v>
      </c>
    </row>
    <row r="23" spans="1:4" ht="85" customHeight="1" x14ac:dyDescent="0.15">
      <c r="B23" s="108" t="s">
        <v>87</v>
      </c>
      <c r="C23" s="108"/>
      <c r="D23" s="108"/>
    </row>
  </sheetData>
  <mergeCells count="2">
    <mergeCell ref="B2:D2"/>
    <mergeCell ref="B23:D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B2:R41"/>
  <sheetViews>
    <sheetView showGridLines="0" workbookViewId="0"/>
  </sheetViews>
  <sheetFormatPr baseColWidth="10" defaultColWidth="10.83203125" defaultRowHeight="11" x14ac:dyDescent="0.15"/>
  <cols>
    <col min="1" max="1" width="3.1640625" style="31" customWidth="1"/>
    <col min="2" max="2" width="19.5" style="31" customWidth="1"/>
    <col min="3" max="16384" width="10.83203125" style="31"/>
  </cols>
  <sheetData>
    <row r="2" spans="2:18" ht="16" customHeight="1" x14ac:dyDescent="0.15">
      <c r="B2" s="110" t="s">
        <v>50</v>
      </c>
      <c r="C2" s="110"/>
      <c r="D2" s="110"/>
      <c r="E2" s="110"/>
      <c r="F2" s="110"/>
      <c r="G2" s="110"/>
    </row>
    <row r="3" spans="2:18" x14ac:dyDescent="0.15">
      <c r="E3" s="33" t="s">
        <v>39</v>
      </c>
    </row>
    <row r="4" spans="2:18" s="7" customFormat="1" ht="44" x14ac:dyDescent="0.2">
      <c r="B4" s="10"/>
      <c r="C4" s="10" t="s">
        <v>3</v>
      </c>
      <c r="D4" s="10" t="s">
        <v>4</v>
      </c>
      <c r="E4" s="10" t="s">
        <v>5</v>
      </c>
    </row>
    <row r="5" spans="2:18" x14ac:dyDescent="0.15">
      <c r="B5" s="102" t="s">
        <v>6</v>
      </c>
      <c r="C5" s="103">
        <v>3.73</v>
      </c>
      <c r="D5" s="103">
        <v>0.32</v>
      </c>
      <c r="E5" s="103">
        <f>SUM(C5:D5)</f>
        <v>4.05</v>
      </c>
      <c r="P5" s="104"/>
      <c r="Q5" s="104"/>
      <c r="R5" s="104"/>
    </row>
    <row r="6" spans="2:18" x14ac:dyDescent="0.15">
      <c r="B6" s="102" t="s">
        <v>7</v>
      </c>
      <c r="C6" s="103">
        <v>6.82</v>
      </c>
      <c r="D6" s="103">
        <v>0.05</v>
      </c>
      <c r="E6" s="103">
        <f t="shared" ref="E6:E31" si="0">SUM(C6:D6)</f>
        <v>6.87</v>
      </c>
      <c r="P6" s="104"/>
      <c r="Q6" s="104"/>
    </row>
    <row r="7" spans="2:18" x14ac:dyDescent="0.15">
      <c r="B7" s="102" t="s">
        <v>8</v>
      </c>
      <c r="C7" s="103">
        <v>6.62</v>
      </c>
      <c r="D7" s="103">
        <v>0.38</v>
      </c>
      <c r="E7" s="103">
        <f t="shared" si="0"/>
        <v>7</v>
      </c>
      <c r="P7" s="104"/>
      <c r="Q7" s="104"/>
    </row>
    <row r="8" spans="2:18" x14ac:dyDescent="0.15">
      <c r="B8" s="102" t="s">
        <v>9</v>
      </c>
      <c r="C8" s="103">
        <v>7.5</v>
      </c>
      <c r="D8" s="103">
        <v>0.28000000000000003</v>
      </c>
      <c r="E8" s="103">
        <f t="shared" si="0"/>
        <v>7.78</v>
      </c>
      <c r="P8" s="104"/>
      <c r="Q8" s="104"/>
    </row>
    <row r="9" spans="2:18" x14ac:dyDescent="0.15">
      <c r="B9" s="102" t="s">
        <v>10</v>
      </c>
      <c r="C9" s="103">
        <v>6.82</v>
      </c>
      <c r="D9" s="103">
        <v>1.1599999999999999</v>
      </c>
      <c r="E9" s="103">
        <f t="shared" si="0"/>
        <v>7.98</v>
      </c>
      <c r="P9" s="104"/>
      <c r="Q9" s="104"/>
    </row>
    <row r="10" spans="2:18" x14ac:dyDescent="0.15">
      <c r="B10" s="102" t="s">
        <v>13</v>
      </c>
      <c r="C10" s="103">
        <v>7.41</v>
      </c>
      <c r="D10" s="103">
        <v>0.75</v>
      </c>
      <c r="E10" s="103">
        <f t="shared" si="0"/>
        <v>8.16</v>
      </c>
      <c r="P10" s="104"/>
      <c r="Q10" s="104"/>
    </row>
    <row r="11" spans="2:18" x14ac:dyDescent="0.15">
      <c r="B11" s="102" t="s">
        <v>51</v>
      </c>
      <c r="C11" s="103">
        <v>8.06</v>
      </c>
      <c r="D11" s="103">
        <v>0.55000000000000004</v>
      </c>
      <c r="E11" s="103">
        <f t="shared" si="0"/>
        <v>8.6100000000000012</v>
      </c>
      <c r="P11" s="104"/>
      <c r="Q11" s="104"/>
    </row>
    <row r="12" spans="2:18" x14ac:dyDescent="0.15">
      <c r="B12" s="102" t="s">
        <v>52</v>
      </c>
      <c r="C12" s="103">
        <v>7.19</v>
      </c>
      <c r="D12" s="103">
        <v>1.45</v>
      </c>
      <c r="E12" s="103">
        <f t="shared" si="0"/>
        <v>8.64</v>
      </c>
      <c r="P12" s="104"/>
      <c r="Q12" s="104"/>
    </row>
    <row r="13" spans="2:18" x14ac:dyDescent="0.15">
      <c r="B13" s="102" t="s">
        <v>12</v>
      </c>
      <c r="C13" s="103">
        <v>8.74</v>
      </c>
      <c r="D13" s="103">
        <v>0.6</v>
      </c>
      <c r="E13" s="103">
        <f t="shared" si="0"/>
        <v>9.34</v>
      </c>
      <c r="P13" s="104"/>
      <c r="Q13" s="104"/>
    </row>
    <row r="14" spans="2:18" x14ac:dyDescent="0.15">
      <c r="B14" s="102" t="s">
        <v>14</v>
      </c>
      <c r="C14" s="103">
        <v>7.63</v>
      </c>
      <c r="D14" s="103">
        <v>1.71</v>
      </c>
      <c r="E14" s="103">
        <f t="shared" si="0"/>
        <v>9.34</v>
      </c>
      <c r="P14" s="104"/>
      <c r="Q14" s="104"/>
    </row>
    <row r="15" spans="2:18" x14ac:dyDescent="0.15">
      <c r="B15" s="102" t="s">
        <v>15</v>
      </c>
      <c r="C15" s="103">
        <v>8.1199999999999992</v>
      </c>
      <c r="D15" s="103">
        <v>1.29</v>
      </c>
      <c r="E15" s="103">
        <f t="shared" si="0"/>
        <v>9.41</v>
      </c>
      <c r="P15" s="104"/>
      <c r="Q15" s="104"/>
    </row>
    <row r="16" spans="2:18" x14ac:dyDescent="0.15">
      <c r="B16" s="102" t="s">
        <v>11</v>
      </c>
      <c r="C16" s="103">
        <v>8.5</v>
      </c>
      <c r="D16" s="103">
        <v>0.94</v>
      </c>
      <c r="E16" s="103">
        <f t="shared" si="0"/>
        <v>9.44</v>
      </c>
      <c r="G16" s="30"/>
      <c r="H16" s="30"/>
      <c r="I16" s="30"/>
      <c r="J16" s="30"/>
      <c r="K16" s="30"/>
      <c r="P16" s="104"/>
      <c r="Q16" s="104"/>
    </row>
    <row r="17" spans="2:17" x14ac:dyDescent="0.15">
      <c r="B17" s="102" t="s">
        <v>37</v>
      </c>
      <c r="C17" s="103">
        <v>9.8000000000000007</v>
      </c>
      <c r="D17" s="103">
        <v>0.22</v>
      </c>
      <c r="E17" s="103">
        <f t="shared" si="0"/>
        <v>10.020000000000001</v>
      </c>
      <c r="P17" s="104"/>
      <c r="Q17" s="104"/>
    </row>
    <row r="18" spans="2:17" x14ac:dyDescent="0.15">
      <c r="B18" s="102" t="s">
        <v>53</v>
      </c>
      <c r="C18" s="103">
        <v>9.4600000000000009</v>
      </c>
      <c r="D18" s="103">
        <v>1.22</v>
      </c>
      <c r="E18" s="103">
        <f t="shared" si="0"/>
        <v>10.680000000000001</v>
      </c>
      <c r="P18" s="104"/>
      <c r="Q18" s="104"/>
    </row>
    <row r="19" spans="2:17" x14ac:dyDescent="0.15">
      <c r="B19" s="102" t="s">
        <v>16</v>
      </c>
      <c r="C19" s="103">
        <v>9.19</v>
      </c>
      <c r="D19" s="103">
        <v>1.52</v>
      </c>
      <c r="E19" s="103">
        <f t="shared" si="0"/>
        <v>10.709999999999999</v>
      </c>
      <c r="J19" s="58"/>
      <c r="P19" s="104"/>
      <c r="Q19" s="104"/>
    </row>
    <row r="20" spans="2:17" x14ac:dyDescent="0.15">
      <c r="B20" s="102" t="s">
        <v>17</v>
      </c>
      <c r="C20" s="103">
        <v>9.68</v>
      </c>
      <c r="D20" s="103">
        <v>1.72</v>
      </c>
      <c r="E20" s="103">
        <f t="shared" si="0"/>
        <v>11.4</v>
      </c>
      <c r="P20" s="104"/>
      <c r="Q20" s="104"/>
    </row>
    <row r="21" spans="2:17" x14ac:dyDescent="0.15">
      <c r="B21" s="102" t="s">
        <v>18</v>
      </c>
      <c r="C21" s="103">
        <v>11.4</v>
      </c>
      <c r="D21" s="103">
        <v>0.21</v>
      </c>
      <c r="E21" s="103">
        <f t="shared" si="0"/>
        <v>11.610000000000001</v>
      </c>
      <c r="P21" s="104"/>
      <c r="Q21" s="104"/>
    </row>
    <row r="22" spans="2:17" x14ac:dyDescent="0.15">
      <c r="B22" s="102" t="s">
        <v>54</v>
      </c>
      <c r="C22" s="103">
        <v>10.76</v>
      </c>
      <c r="D22" s="103">
        <v>0.93</v>
      </c>
      <c r="E22" s="103">
        <f t="shared" si="0"/>
        <v>11.69</v>
      </c>
      <c r="J22" s="58"/>
      <c r="P22" s="104"/>
      <c r="Q22" s="104"/>
    </row>
    <row r="23" spans="2:17" x14ac:dyDescent="0.15">
      <c r="B23" s="102" t="s">
        <v>19</v>
      </c>
      <c r="C23" s="103">
        <v>11.96</v>
      </c>
      <c r="D23" s="103">
        <v>0.21</v>
      </c>
      <c r="E23" s="103">
        <f t="shared" si="0"/>
        <v>12.170000000000002</v>
      </c>
      <c r="J23" s="58"/>
      <c r="P23" s="104"/>
      <c r="Q23" s="104"/>
    </row>
    <row r="24" spans="2:17" x14ac:dyDescent="0.15">
      <c r="B24" s="102" t="s">
        <v>55</v>
      </c>
      <c r="C24" s="103">
        <v>11.36</v>
      </c>
      <c r="D24" s="103">
        <v>1.26</v>
      </c>
      <c r="E24" s="103">
        <f t="shared" si="0"/>
        <v>12.62</v>
      </c>
      <c r="J24" s="58"/>
      <c r="P24" s="104"/>
      <c r="Q24" s="104"/>
    </row>
    <row r="25" spans="2:17" x14ac:dyDescent="0.15">
      <c r="B25" s="102" t="s">
        <v>20</v>
      </c>
      <c r="C25" s="103">
        <v>11.41</v>
      </c>
      <c r="D25" s="103">
        <v>1.58</v>
      </c>
      <c r="E25" s="103">
        <f t="shared" si="0"/>
        <v>12.99</v>
      </c>
      <c r="J25" s="58"/>
      <c r="P25" s="104"/>
      <c r="Q25" s="104"/>
    </row>
    <row r="26" spans="2:17" x14ac:dyDescent="0.15">
      <c r="B26" s="102" t="s">
        <v>56</v>
      </c>
      <c r="C26" s="103">
        <v>11.17</v>
      </c>
      <c r="D26" s="103">
        <v>2.5099999999999998</v>
      </c>
      <c r="E26" s="103">
        <f t="shared" si="0"/>
        <v>13.68</v>
      </c>
      <c r="J26" s="58"/>
      <c r="P26" s="104"/>
      <c r="Q26" s="104"/>
    </row>
    <row r="27" spans="2:17" x14ac:dyDescent="0.15">
      <c r="B27" s="102" t="s">
        <v>21</v>
      </c>
      <c r="C27" s="103">
        <v>11.83</v>
      </c>
      <c r="D27" s="103">
        <v>1.92</v>
      </c>
      <c r="E27" s="103">
        <f t="shared" si="0"/>
        <v>13.75</v>
      </c>
      <c r="J27" s="58"/>
      <c r="P27" s="104"/>
      <c r="Q27" s="104"/>
    </row>
    <row r="28" spans="2:17" x14ac:dyDescent="0.15">
      <c r="B28" s="102" t="s">
        <v>57</v>
      </c>
      <c r="C28" s="103">
        <v>13.03</v>
      </c>
      <c r="D28" s="103">
        <v>0.74</v>
      </c>
      <c r="E28" s="103">
        <f t="shared" si="0"/>
        <v>13.77</v>
      </c>
      <c r="J28" s="58"/>
      <c r="P28" s="104"/>
      <c r="Q28" s="104"/>
    </row>
    <row r="29" spans="2:17" x14ac:dyDescent="0.15">
      <c r="B29" s="102" t="s">
        <v>23</v>
      </c>
      <c r="C29" s="103">
        <v>12.81</v>
      </c>
      <c r="D29" s="103">
        <v>1.59</v>
      </c>
      <c r="E29" s="103">
        <f t="shared" si="0"/>
        <v>14.4</v>
      </c>
      <c r="J29" s="58"/>
      <c r="P29" s="104"/>
      <c r="Q29" s="104"/>
    </row>
    <row r="30" spans="2:17" x14ac:dyDescent="0.15">
      <c r="B30" s="102" t="s">
        <v>22</v>
      </c>
      <c r="C30" s="103">
        <v>13.81</v>
      </c>
      <c r="D30" s="103">
        <v>1.6</v>
      </c>
      <c r="E30" s="103">
        <f t="shared" si="0"/>
        <v>15.41</v>
      </c>
      <c r="J30" s="58"/>
      <c r="P30" s="104"/>
      <c r="Q30" s="104"/>
    </row>
    <row r="31" spans="2:17" x14ac:dyDescent="0.15">
      <c r="B31" s="102" t="s">
        <v>24</v>
      </c>
      <c r="C31" s="103">
        <v>14.89</v>
      </c>
      <c r="D31" s="103">
        <v>2.68</v>
      </c>
      <c r="E31" s="103">
        <f t="shared" si="0"/>
        <v>17.57</v>
      </c>
      <c r="J31" s="58"/>
      <c r="P31" s="104"/>
      <c r="Q31" s="104"/>
    </row>
    <row r="32" spans="2:17" ht="11.25" customHeight="1" x14ac:dyDescent="0.15">
      <c r="B32" s="105"/>
      <c r="C32" s="105"/>
      <c r="D32" s="105"/>
      <c r="E32" s="105"/>
      <c r="F32" s="106"/>
      <c r="G32" s="106"/>
      <c r="H32" s="106"/>
      <c r="I32" s="106"/>
      <c r="J32" s="106"/>
      <c r="K32" s="106"/>
      <c r="P32" s="104"/>
      <c r="Q32" s="104"/>
    </row>
    <row r="33" spans="2:11" ht="15" customHeight="1" x14ac:dyDescent="0.15">
      <c r="B33" s="109" t="s">
        <v>85</v>
      </c>
      <c r="C33" s="109"/>
      <c r="D33" s="109"/>
      <c r="E33" s="109"/>
      <c r="F33" s="109"/>
      <c r="G33" s="109"/>
      <c r="H33" s="105"/>
      <c r="I33" s="105"/>
      <c r="J33" s="105"/>
      <c r="K33" s="105"/>
    </row>
    <row r="34" spans="2:11" ht="15" customHeight="1" x14ac:dyDescent="0.15">
      <c r="B34" s="109"/>
      <c r="C34" s="109"/>
      <c r="D34" s="109"/>
      <c r="E34" s="109"/>
      <c r="F34" s="109"/>
      <c r="G34" s="109"/>
      <c r="H34" s="105"/>
      <c r="I34" s="105"/>
      <c r="J34" s="105"/>
      <c r="K34" s="105"/>
    </row>
    <row r="35" spans="2:11" x14ac:dyDescent="0.15">
      <c r="B35" s="109"/>
      <c r="C35" s="109"/>
      <c r="D35" s="109"/>
      <c r="E35" s="109"/>
      <c r="F35" s="109"/>
      <c r="G35" s="109"/>
      <c r="H35" s="105"/>
      <c r="I35" s="105"/>
      <c r="J35" s="105"/>
      <c r="K35" s="105"/>
    </row>
    <row r="36" spans="2:11" x14ac:dyDescent="0.15">
      <c r="B36" s="109"/>
      <c r="C36" s="109"/>
      <c r="D36" s="109"/>
      <c r="E36" s="109"/>
      <c r="F36" s="109"/>
      <c r="G36" s="109"/>
      <c r="H36" s="105"/>
      <c r="I36" s="105"/>
      <c r="J36" s="105"/>
      <c r="K36" s="105"/>
    </row>
    <row r="37" spans="2:11" x14ac:dyDescent="0.15">
      <c r="B37" s="109"/>
      <c r="C37" s="109"/>
      <c r="D37" s="109"/>
      <c r="E37" s="109"/>
      <c r="F37" s="109"/>
      <c r="G37" s="109"/>
    </row>
    <row r="38" spans="2:11" x14ac:dyDescent="0.15">
      <c r="B38" s="109"/>
      <c r="C38" s="109"/>
      <c r="D38" s="109"/>
      <c r="E38" s="109"/>
      <c r="F38" s="109"/>
      <c r="G38" s="109"/>
    </row>
    <row r="39" spans="2:11" x14ac:dyDescent="0.15">
      <c r="B39" s="109"/>
      <c r="C39" s="109"/>
      <c r="D39" s="109"/>
      <c r="E39" s="109"/>
      <c r="F39" s="109"/>
      <c r="G39" s="109"/>
    </row>
    <row r="40" spans="2:11" x14ac:dyDescent="0.15">
      <c r="B40" s="109"/>
      <c r="C40" s="109"/>
      <c r="D40" s="109"/>
      <c r="E40" s="109"/>
      <c r="F40" s="109"/>
      <c r="G40" s="109"/>
    </row>
    <row r="41" spans="2:11" x14ac:dyDescent="0.15">
      <c r="B41" s="109"/>
      <c r="C41" s="109"/>
      <c r="D41" s="109"/>
      <c r="E41" s="109"/>
      <c r="F41" s="109"/>
      <c r="G41" s="109"/>
    </row>
  </sheetData>
  <mergeCells count="2">
    <mergeCell ref="B33:G41"/>
    <mergeCell ref="B2:G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B1:N15"/>
  <sheetViews>
    <sheetView showGridLines="0" workbookViewId="0"/>
  </sheetViews>
  <sheetFormatPr baseColWidth="10" defaultColWidth="10.83203125" defaultRowHeight="11" x14ac:dyDescent="0.2"/>
  <cols>
    <col min="1" max="1" width="2.6640625" style="7" customWidth="1"/>
    <col min="2" max="2" width="26" style="7" customWidth="1"/>
    <col min="3" max="6" width="7.5" style="7" bestFit="1" customWidth="1"/>
    <col min="7" max="7" width="13.33203125" style="7" customWidth="1"/>
    <col min="8" max="16384" width="10.83203125" style="7"/>
  </cols>
  <sheetData>
    <row r="1" spans="2:14" ht="13.5" customHeight="1" x14ac:dyDescent="0.2"/>
    <row r="2" spans="2:14" ht="16.5" customHeight="1" x14ac:dyDescent="0.2">
      <c r="B2" s="111" t="s">
        <v>70</v>
      </c>
      <c r="C2" s="111"/>
      <c r="D2" s="111"/>
      <c r="E2" s="111"/>
      <c r="F2" s="111"/>
      <c r="H2" s="8"/>
      <c r="I2" s="8"/>
      <c r="J2" s="8"/>
      <c r="K2" s="8"/>
      <c r="L2" s="8"/>
    </row>
    <row r="3" spans="2:14" ht="16.5" customHeight="1" x14ac:dyDescent="0.2">
      <c r="B3" s="9"/>
      <c r="C3" s="9"/>
      <c r="D3" s="9"/>
      <c r="E3" s="9"/>
      <c r="F3" s="9"/>
      <c r="H3" s="8"/>
      <c r="I3" s="8"/>
      <c r="J3" s="8"/>
      <c r="K3" s="8"/>
      <c r="L3" s="8"/>
    </row>
    <row r="4" spans="2:14" ht="52.5" customHeight="1" x14ac:dyDescent="0.2">
      <c r="C4" s="112" t="s">
        <v>0</v>
      </c>
      <c r="D4" s="113"/>
      <c r="E4" s="113"/>
      <c r="F4" s="114"/>
      <c r="G4" s="10" t="s">
        <v>2</v>
      </c>
      <c r="H4" s="8"/>
    </row>
    <row r="5" spans="2:14" x14ac:dyDescent="0.2">
      <c r="B5" s="11"/>
      <c r="C5" s="12">
        <v>1990</v>
      </c>
      <c r="D5" s="13">
        <v>2019</v>
      </c>
      <c r="E5" s="13">
        <v>2020</v>
      </c>
      <c r="F5" s="14" t="s">
        <v>45</v>
      </c>
      <c r="G5" s="13">
        <v>2021</v>
      </c>
    </row>
    <row r="6" spans="2:14" ht="15" customHeight="1" x14ac:dyDescent="0.2">
      <c r="B6" s="15" t="s">
        <v>36</v>
      </c>
      <c r="C6" s="16">
        <v>105.6178</v>
      </c>
      <c r="D6" s="17">
        <v>325.30813000000001</v>
      </c>
      <c r="E6" s="17">
        <v>331.87725999999998</v>
      </c>
      <c r="F6" s="18">
        <v>337.63267999999999</v>
      </c>
      <c r="G6" s="17">
        <v>13.5</v>
      </c>
      <c r="H6" s="19"/>
    </row>
    <row r="7" spans="2:14" ht="15" customHeight="1" x14ac:dyDescent="0.2">
      <c r="B7" s="20" t="s">
        <v>34</v>
      </c>
      <c r="C7" s="21">
        <v>86.279799999999994</v>
      </c>
      <c r="D7" s="22">
        <v>288.64896000000005</v>
      </c>
      <c r="E7" s="22">
        <v>295.13362999999993</v>
      </c>
      <c r="F7" s="23">
        <v>300.67205000000001</v>
      </c>
      <c r="G7" s="22">
        <v>12.02</v>
      </c>
      <c r="H7" s="19"/>
    </row>
    <row r="8" spans="2:14" ht="15" customHeight="1" x14ac:dyDescent="0.2">
      <c r="B8" s="24" t="s">
        <v>35</v>
      </c>
      <c r="C8" s="25">
        <v>19.337999999999997</v>
      </c>
      <c r="D8" s="26">
        <v>36.659169999999996</v>
      </c>
      <c r="E8" s="26">
        <v>36.743629999999989</v>
      </c>
      <c r="F8" s="27">
        <v>36.960630000000016</v>
      </c>
      <c r="G8" s="26">
        <v>1.48</v>
      </c>
      <c r="H8" s="19"/>
    </row>
    <row r="9" spans="2:14" s="28" customFormat="1" ht="103" customHeight="1" x14ac:dyDescent="0.15">
      <c r="B9" s="115" t="s">
        <v>69</v>
      </c>
      <c r="C9" s="115"/>
      <c r="D9" s="115"/>
      <c r="E9" s="115"/>
      <c r="F9" s="115"/>
      <c r="G9" s="115"/>
      <c r="H9" s="115"/>
      <c r="I9" s="115"/>
      <c r="J9" s="115"/>
      <c r="K9" s="115"/>
      <c r="L9" s="115"/>
      <c r="M9" s="115"/>
      <c r="N9" s="115"/>
    </row>
    <row r="10" spans="2:14" x14ac:dyDescent="0.2">
      <c r="H10" s="19"/>
      <c r="I10" s="19"/>
      <c r="J10" s="19"/>
      <c r="K10" s="19"/>
      <c r="L10" s="19"/>
      <c r="M10" s="19"/>
      <c r="N10" s="19"/>
    </row>
    <row r="11" spans="2:14" x14ac:dyDescent="0.2">
      <c r="H11" s="19"/>
      <c r="I11" s="19"/>
      <c r="J11" s="19"/>
      <c r="K11" s="19"/>
      <c r="L11" s="19"/>
      <c r="M11" s="19"/>
      <c r="N11" s="19"/>
    </row>
    <row r="12" spans="2:14" x14ac:dyDescent="0.2">
      <c r="I12" s="19"/>
      <c r="J12" s="19"/>
      <c r="K12" s="19"/>
      <c r="L12" s="19"/>
      <c r="M12" s="19"/>
      <c r="N12" s="19"/>
    </row>
    <row r="13" spans="2:14" x14ac:dyDescent="0.2">
      <c r="I13" s="29"/>
      <c r="J13" s="19"/>
      <c r="K13" s="19"/>
      <c r="L13" s="19"/>
      <c r="M13" s="19"/>
      <c r="N13" s="19"/>
    </row>
    <row r="14" spans="2:14" x14ac:dyDescent="0.2">
      <c r="I14" s="19"/>
      <c r="J14" s="19"/>
      <c r="K14" s="19"/>
      <c r="L14" s="19"/>
      <c r="M14" s="19"/>
      <c r="N14" s="19"/>
    </row>
    <row r="15" spans="2:14" x14ac:dyDescent="0.2">
      <c r="I15" s="19"/>
      <c r="J15" s="19"/>
      <c r="K15" s="19"/>
      <c r="L15" s="19"/>
      <c r="M15" s="19"/>
      <c r="N15" s="19"/>
    </row>
  </sheetData>
  <mergeCells count="3">
    <mergeCell ref="B2:F2"/>
    <mergeCell ref="C4:F4"/>
    <mergeCell ref="B9:N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A2:AH19"/>
  <sheetViews>
    <sheetView showGridLines="0" workbookViewId="0"/>
  </sheetViews>
  <sheetFormatPr baseColWidth="10" defaultColWidth="9.1640625" defaultRowHeight="11" x14ac:dyDescent="0.15"/>
  <cols>
    <col min="1" max="1" width="2.33203125" style="31" customWidth="1"/>
    <col min="2" max="2" width="41.6640625" style="31" customWidth="1"/>
    <col min="3" max="3" width="9.5" style="31" bestFit="1" customWidth="1"/>
    <col min="4" max="8" width="9.1640625" style="31"/>
    <col min="9" max="34" width="10.5" style="31" bestFit="1" customWidth="1"/>
    <col min="35" max="16384" width="9.1640625" style="31"/>
  </cols>
  <sheetData>
    <row r="2" spans="1:34" x14ac:dyDescent="0.15">
      <c r="A2" s="30"/>
      <c r="B2" s="116" t="s">
        <v>67</v>
      </c>
      <c r="C2" s="116"/>
      <c r="D2" s="116"/>
      <c r="E2" s="116"/>
      <c r="F2" s="116"/>
      <c r="G2" s="116"/>
      <c r="H2" s="116"/>
      <c r="I2" s="116"/>
    </row>
    <row r="3" spans="1:34" x14ac:dyDescent="0.15">
      <c r="A3" s="30"/>
      <c r="B3" s="32"/>
      <c r="C3" s="32"/>
      <c r="D3" s="32"/>
      <c r="E3" s="32"/>
      <c r="F3" s="32"/>
      <c r="G3" s="32"/>
      <c r="H3" s="32"/>
      <c r="I3" s="32"/>
      <c r="AG3" s="33"/>
      <c r="AH3" s="33" t="s">
        <v>38</v>
      </c>
    </row>
    <row r="4" spans="1:34" s="7" customFormat="1" x14ac:dyDescent="0.2">
      <c r="B4" s="34"/>
      <c r="C4" s="35">
        <v>1990</v>
      </c>
      <c r="D4" s="35">
        <v>1991</v>
      </c>
      <c r="E4" s="35">
        <v>1992</v>
      </c>
      <c r="F4" s="35">
        <v>1993</v>
      </c>
      <c r="G4" s="35">
        <v>1994</v>
      </c>
      <c r="H4" s="35">
        <v>1995</v>
      </c>
      <c r="I4" s="35">
        <v>1996</v>
      </c>
      <c r="J4" s="35">
        <v>1997</v>
      </c>
      <c r="K4" s="35">
        <v>1998</v>
      </c>
      <c r="L4" s="35">
        <v>1999</v>
      </c>
      <c r="M4" s="35">
        <v>2000</v>
      </c>
      <c r="N4" s="35">
        <v>2001</v>
      </c>
      <c r="O4" s="35">
        <v>2002</v>
      </c>
      <c r="P4" s="35">
        <v>2003</v>
      </c>
      <c r="Q4" s="36">
        <v>2004</v>
      </c>
      <c r="R4" s="35">
        <v>2005</v>
      </c>
      <c r="S4" s="36">
        <v>2006</v>
      </c>
      <c r="T4" s="35">
        <v>2007</v>
      </c>
      <c r="U4" s="35">
        <v>2008</v>
      </c>
      <c r="V4" s="35">
        <v>2009</v>
      </c>
      <c r="W4" s="35">
        <v>2010</v>
      </c>
      <c r="X4" s="35">
        <v>2011</v>
      </c>
      <c r="Y4" s="35">
        <v>2012</v>
      </c>
      <c r="Z4" s="35">
        <v>2013</v>
      </c>
      <c r="AA4" s="35">
        <v>2014</v>
      </c>
      <c r="AB4" s="35">
        <v>2015</v>
      </c>
      <c r="AC4" s="35">
        <v>2016</v>
      </c>
      <c r="AD4" s="35">
        <v>2017</v>
      </c>
      <c r="AE4" s="35">
        <v>2018</v>
      </c>
      <c r="AF4" s="35">
        <v>2019</v>
      </c>
      <c r="AG4" s="35">
        <v>2020</v>
      </c>
      <c r="AH4" s="35">
        <v>2021</v>
      </c>
    </row>
    <row r="5" spans="1:34" x14ac:dyDescent="0.15">
      <c r="A5" s="37"/>
      <c r="B5" s="38" t="s">
        <v>1</v>
      </c>
      <c r="C5" s="39">
        <v>105.61779999999999</v>
      </c>
      <c r="D5" s="39">
        <v>112.58890000000002</v>
      </c>
      <c r="E5" s="39">
        <v>120.50779999999999</v>
      </c>
      <c r="F5" s="39">
        <v>127.37020000000001</v>
      </c>
      <c r="G5" s="39">
        <v>133.27730000000003</v>
      </c>
      <c r="H5" s="39">
        <v>140.01610000000002</v>
      </c>
      <c r="I5" s="40">
        <v>143.18210000000002</v>
      </c>
      <c r="J5" s="40">
        <v>149.3477</v>
      </c>
      <c r="K5" s="40">
        <v>154.64619999999996</v>
      </c>
      <c r="L5" s="40">
        <v>160.46960000000004</v>
      </c>
      <c r="M5" s="40">
        <v>165.35730000000004</v>
      </c>
      <c r="N5" s="40">
        <v>172.09299999999996</v>
      </c>
      <c r="O5" s="40">
        <v>178.66759999999996</v>
      </c>
      <c r="P5" s="40">
        <v>185.41079999999994</v>
      </c>
      <c r="Q5" s="41">
        <v>194.47939999999997</v>
      </c>
      <c r="R5" s="40">
        <v>203.88039999999995</v>
      </c>
      <c r="S5" s="41">
        <v>215.04699999999994</v>
      </c>
      <c r="T5" s="40">
        <v>227.90970000000002</v>
      </c>
      <c r="U5" s="40">
        <v>239.80369999999999</v>
      </c>
      <c r="V5" s="40">
        <v>250.64506999999998</v>
      </c>
      <c r="W5" s="40">
        <v>259.76288999999991</v>
      </c>
      <c r="X5" s="40">
        <v>270.78840000000002</v>
      </c>
      <c r="Y5" s="40">
        <v>280.5464399999999</v>
      </c>
      <c r="Z5" s="40">
        <v>289.47444999999999</v>
      </c>
      <c r="AA5" s="40">
        <v>295.70018999999996</v>
      </c>
      <c r="AB5" s="40">
        <v>300.93995000000001</v>
      </c>
      <c r="AC5" s="40">
        <v>306.13919000000004</v>
      </c>
      <c r="AD5" s="40">
        <v>311.35065501647</v>
      </c>
      <c r="AE5" s="40">
        <v>318.82346000000001</v>
      </c>
      <c r="AF5" s="40">
        <v>325.30813000000001</v>
      </c>
      <c r="AG5" s="40">
        <v>331.87725999999998</v>
      </c>
      <c r="AH5" s="40">
        <v>337.63267999999999</v>
      </c>
    </row>
    <row r="6" spans="1:34" x14ac:dyDescent="0.15">
      <c r="A6" s="37"/>
      <c r="B6" s="42" t="s">
        <v>34</v>
      </c>
      <c r="C6" s="43">
        <v>86.279799999999994</v>
      </c>
      <c r="D6" s="43">
        <v>92.509800000000013</v>
      </c>
      <c r="E6" s="43">
        <v>99.651699999999977</v>
      </c>
      <c r="F6" s="43">
        <v>105.9586</v>
      </c>
      <c r="G6" s="43">
        <v>111.46630000000003</v>
      </c>
      <c r="H6" s="43">
        <v>117.29180000000004</v>
      </c>
      <c r="I6" s="44">
        <v>119.99480000000001</v>
      </c>
      <c r="J6" s="44">
        <v>126.02830000000002</v>
      </c>
      <c r="K6" s="44">
        <v>130.94119999999995</v>
      </c>
      <c r="L6" s="44">
        <v>136.40790000000001</v>
      </c>
      <c r="M6" s="44">
        <v>140.90340000000006</v>
      </c>
      <c r="N6" s="44">
        <v>147.13349999999997</v>
      </c>
      <c r="O6" s="44">
        <v>152.92809999999997</v>
      </c>
      <c r="P6" s="44">
        <v>159.10189999999994</v>
      </c>
      <c r="Q6" s="45">
        <v>167.21299999999997</v>
      </c>
      <c r="R6" s="44">
        <v>175.11379999999997</v>
      </c>
      <c r="S6" s="45">
        <v>185.17159999999996</v>
      </c>
      <c r="T6" s="44">
        <v>197.41670000000002</v>
      </c>
      <c r="U6" s="44">
        <v>208.51749999999998</v>
      </c>
      <c r="V6" s="44">
        <v>218.70111</v>
      </c>
      <c r="W6" s="44">
        <v>226.87985999999992</v>
      </c>
      <c r="X6" s="44">
        <v>237.0437</v>
      </c>
      <c r="Y6" s="44">
        <v>245.84696999999991</v>
      </c>
      <c r="Z6" s="44">
        <v>254.22410000000002</v>
      </c>
      <c r="AA6" s="44">
        <v>260.14095999999995</v>
      </c>
      <c r="AB6" s="44">
        <v>265.18088</v>
      </c>
      <c r="AC6" s="44">
        <v>270.21307000000007</v>
      </c>
      <c r="AD6" s="44">
        <v>275.2840688618802</v>
      </c>
      <c r="AE6" s="44">
        <v>282.48360000000002</v>
      </c>
      <c r="AF6" s="44">
        <v>288.64896000000005</v>
      </c>
      <c r="AG6" s="44">
        <v>295.13362999999993</v>
      </c>
      <c r="AH6" s="44">
        <v>300.67205000000001</v>
      </c>
    </row>
    <row r="7" spans="1:34" x14ac:dyDescent="0.15">
      <c r="A7" s="37"/>
      <c r="B7" s="42" t="s">
        <v>35</v>
      </c>
      <c r="C7" s="43">
        <v>19.337999999999997</v>
      </c>
      <c r="D7" s="43">
        <v>20.079100000000007</v>
      </c>
      <c r="E7" s="43">
        <v>20.856099999999998</v>
      </c>
      <c r="F7" s="43">
        <v>21.411600000000004</v>
      </c>
      <c r="G7" s="43">
        <v>21.810999999999996</v>
      </c>
      <c r="H7" s="43">
        <v>22.724299999999999</v>
      </c>
      <c r="I7" s="44">
        <v>23.187299999999997</v>
      </c>
      <c r="J7" s="44">
        <v>23.319400000000002</v>
      </c>
      <c r="K7" s="44">
        <v>23.705000000000005</v>
      </c>
      <c r="L7" s="44">
        <v>24.061699999999998</v>
      </c>
      <c r="M7" s="44">
        <v>24.453899999999997</v>
      </c>
      <c r="N7" s="44">
        <v>24.959499999999991</v>
      </c>
      <c r="O7" s="44">
        <v>25.7395</v>
      </c>
      <c r="P7" s="44">
        <v>26.308899999999998</v>
      </c>
      <c r="Q7" s="45">
        <v>27.266400000000004</v>
      </c>
      <c r="R7" s="44">
        <v>28.766599999999997</v>
      </c>
      <c r="S7" s="45">
        <v>29.875399999999999</v>
      </c>
      <c r="T7" s="44">
        <v>30.493000000000006</v>
      </c>
      <c r="U7" s="44">
        <v>31.286200000000004</v>
      </c>
      <c r="V7" s="44">
        <v>31.94395999999999</v>
      </c>
      <c r="W7" s="44">
        <v>32.883029999999998</v>
      </c>
      <c r="X7" s="44">
        <v>33.744699999999995</v>
      </c>
      <c r="Y7" s="44">
        <v>34.699469999999984</v>
      </c>
      <c r="Z7" s="44">
        <v>35.250349999999997</v>
      </c>
      <c r="AA7" s="44">
        <v>35.559229999999999</v>
      </c>
      <c r="AB7" s="44">
        <v>35.759069999999994</v>
      </c>
      <c r="AC7" s="44">
        <v>35.926120000000012</v>
      </c>
      <c r="AD7" s="44">
        <v>36.06658615458975</v>
      </c>
      <c r="AE7" s="44">
        <v>36.339860000000002</v>
      </c>
      <c r="AF7" s="44">
        <v>36.659169999999996</v>
      </c>
      <c r="AG7" s="44">
        <v>36.743629999999989</v>
      </c>
      <c r="AH7" s="44">
        <v>36.960630000000016</v>
      </c>
    </row>
    <row r="8" spans="1:34" x14ac:dyDescent="0.15">
      <c r="A8" s="46"/>
      <c r="B8" s="42" t="s">
        <v>46</v>
      </c>
      <c r="C8" s="47">
        <v>1053.5</v>
      </c>
      <c r="D8" s="47">
        <v>1091.7</v>
      </c>
      <c r="E8" s="47">
        <v>1131</v>
      </c>
      <c r="F8" s="47">
        <v>1142.0999999999999</v>
      </c>
      <c r="G8" s="47">
        <v>1179.9000000000001</v>
      </c>
      <c r="H8" s="47">
        <v>1218.3</v>
      </c>
      <c r="I8" s="48">
        <v>1252.3</v>
      </c>
      <c r="J8" s="48">
        <v>1292.8</v>
      </c>
      <c r="K8" s="48">
        <v>1351.9</v>
      </c>
      <c r="L8" s="48">
        <v>1401</v>
      </c>
      <c r="M8" s="48">
        <v>1478.6</v>
      </c>
      <c r="N8" s="48">
        <v>1538.2</v>
      </c>
      <c r="O8" s="48">
        <v>1587.8</v>
      </c>
      <c r="P8" s="48">
        <v>1630.7</v>
      </c>
      <c r="Q8" s="49">
        <v>1704</v>
      </c>
      <c r="R8" s="48">
        <v>1765.9</v>
      </c>
      <c r="S8" s="49">
        <v>1848.2</v>
      </c>
      <c r="T8" s="48">
        <v>1941.4</v>
      </c>
      <c r="U8" s="48">
        <v>1992.4</v>
      </c>
      <c r="V8" s="48">
        <v>1936.4</v>
      </c>
      <c r="W8" s="48">
        <v>1995.3</v>
      </c>
      <c r="X8" s="48">
        <v>2058.4</v>
      </c>
      <c r="Y8" s="48">
        <v>2088.8000000000002</v>
      </c>
      <c r="Z8" s="48">
        <v>2117.1999999999998</v>
      </c>
      <c r="AA8" s="48">
        <v>2149.8000000000002</v>
      </c>
      <c r="AB8" s="48">
        <v>2198.4</v>
      </c>
      <c r="AC8" s="48">
        <v>2234.1</v>
      </c>
      <c r="AD8" s="48">
        <v>2297.1999999999998</v>
      </c>
      <c r="AE8" s="48">
        <v>2363.3000000000002</v>
      </c>
      <c r="AF8" s="48">
        <v>2437.6</v>
      </c>
      <c r="AG8" s="48">
        <v>2310.5</v>
      </c>
      <c r="AH8" s="48">
        <v>2500.9</v>
      </c>
    </row>
    <row r="9" spans="1:34" x14ac:dyDescent="0.15">
      <c r="A9" s="46"/>
      <c r="B9" s="42" t="s">
        <v>47</v>
      </c>
      <c r="C9" s="50">
        <v>5.7</v>
      </c>
      <c r="D9" s="6">
        <f>(D8/C8-1)*100</f>
        <v>3.626008542952075</v>
      </c>
      <c r="E9" s="6">
        <f t="shared" ref="E9:AH9" si="0">(E8/D8-1)*100</f>
        <v>3.599890079692214</v>
      </c>
      <c r="F9" s="6">
        <f t="shared" si="0"/>
        <v>0.98143236074270668</v>
      </c>
      <c r="G9" s="6">
        <f t="shared" si="0"/>
        <v>3.309692671394826</v>
      </c>
      <c r="H9" s="6">
        <f t="shared" si="0"/>
        <v>3.2545130943300249</v>
      </c>
      <c r="I9" s="6">
        <f t="shared" si="0"/>
        <v>2.7907740293852124</v>
      </c>
      <c r="J9" s="6">
        <f t="shared" si="0"/>
        <v>3.2340493491974875</v>
      </c>
      <c r="K9" s="6">
        <f t="shared" si="0"/>
        <v>4.5714727722772297</v>
      </c>
      <c r="L9" s="6">
        <f t="shared" si="0"/>
        <v>3.6319254382720656</v>
      </c>
      <c r="M9" s="6">
        <f t="shared" si="0"/>
        <v>5.5389007851534444</v>
      </c>
      <c r="N9" s="6">
        <f t="shared" si="0"/>
        <v>4.0308399837684306</v>
      </c>
      <c r="O9" s="6">
        <f t="shared" si="0"/>
        <v>3.2245481731894454</v>
      </c>
      <c r="P9" s="6">
        <f t="shared" si="0"/>
        <v>2.7018516185917774</v>
      </c>
      <c r="Q9" s="6">
        <f t="shared" si="0"/>
        <v>4.4950021463175283</v>
      </c>
      <c r="R9" s="6">
        <f t="shared" si="0"/>
        <v>3.6326291079812334</v>
      </c>
      <c r="S9" s="6">
        <f t="shared" si="0"/>
        <v>4.6605130528342364</v>
      </c>
      <c r="T9" s="6">
        <f t="shared" si="0"/>
        <v>5.0427442917433174</v>
      </c>
      <c r="U9" s="6">
        <f t="shared" si="0"/>
        <v>2.6269702276707552</v>
      </c>
      <c r="V9" s="6">
        <f t="shared" si="0"/>
        <v>-2.8106805862276651</v>
      </c>
      <c r="W9" s="6">
        <f t="shared" si="0"/>
        <v>3.0417269159264571</v>
      </c>
      <c r="X9" s="6">
        <f t="shared" si="0"/>
        <v>3.1624317145291458</v>
      </c>
      <c r="Y9" s="6">
        <f t="shared" si="0"/>
        <v>1.4768752429071164</v>
      </c>
      <c r="Z9" s="6">
        <f t="shared" si="0"/>
        <v>1.3596323247797582</v>
      </c>
      <c r="AA9" s="6">
        <f t="shared" si="0"/>
        <v>1.5397695068959161</v>
      </c>
      <c r="AB9" s="6">
        <f t="shared" si="0"/>
        <v>2.2606754116661909</v>
      </c>
      <c r="AC9" s="6">
        <f t="shared" si="0"/>
        <v>1.6239082969432328</v>
      </c>
      <c r="AD9" s="6">
        <f t="shared" si="0"/>
        <v>2.8244035629559905</v>
      </c>
      <c r="AE9" s="6">
        <f t="shared" si="0"/>
        <v>2.877415984677012</v>
      </c>
      <c r="AF9" s="6">
        <f t="shared" si="0"/>
        <v>3.1439089408877408</v>
      </c>
      <c r="AG9" s="6">
        <f>(AG8/AF8-1)*100</f>
        <v>-5.2141450607154578</v>
      </c>
      <c r="AH9" s="6">
        <f t="shared" si="0"/>
        <v>8.2406405539926517</v>
      </c>
    </row>
    <row r="10" spans="1:34" x14ac:dyDescent="0.15">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33"/>
      <c r="AH10" s="33" t="s">
        <v>39</v>
      </c>
    </row>
    <row r="11" spans="1:34" s="28" customFormat="1" x14ac:dyDescent="0.15">
      <c r="A11" s="52"/>
      <c r="B11" s="53"/>
      <c r="C11" s="54">
        <v>1990</v>
      </c>
      <c r="D11" s="54">
        <v>1991</v>
      </c>
      <c r="E11" s="54">
        <v>1992</v>
      </c>
      <c r="F11" s="54">
        <v>1993</v>
      </c>
      <c r="G11" s="54">
        <v>1994</v>
      </c>
      <c r="H11" s="54">
        <v>1995</v>
      </c>
      <c r="I11" s="54">
        <v>1996</v>
      </c>
      <c r="J11" s="54">
        <v>1997</v>
      </c>
      <c r="K11" s="54">
        <v>1998</v>
      </c>
      <c r="L11" s="54">
        <v>1999</v>
      </c>
      <c r="M11" s="54">
        <v>2000</v>
      </c>
      <c r="N11" s="54">
        <v>2001</v>
      </c>
      <c r="O11" s="54">
        <v>2002</v>
      </c>
      <c r="P11" s="54">
        <v>2003</v>
      </c>
      <c r="Q11" s="54">
        <v>2004</v>
      </c>
      <c r="R11" s="54">
        <v>2005</v>
      </c>
      <c r="S11" s="54">
        <v>2006</v>
      </c>
      <c r="T11" s="54">
        <v>2007</v>
      </c>
      <c r="U11" s="54">
        <v>2008</v>
      </c>
      <c r="V11" s="54">
        <v>2009</v>
      </c>
      <c r="W11" s="54">
        <v>2010</v>
      </c>
      <c r="X11" s="54">
        <v>2011</v>
      </c>
      <c r="Y11" s="54">
        <v>2012</v>
      </c>
      <c r="Z11" s="54">
        <v>2013</v>
      </c>
      <c r="AA11" s="54">
        <v>2014</v>
      </c>
      <c r="AB11" s="54">
        <v>2015</v>
      </c>
      <c r="AC11" s="54">
        <v>2016</v>
      </c>
      <c r="AD11" s="54">
        <v>2017</v>
      </c>
      <c r="AE11" s="54">
        <v>2018</v>
      </c>
      <c r="AF11" s="55">
        <v>2019</v>
      </c>
      <c r="AG11" s="55">
        <v>2020</v>
      </c>
      <c r="AH11" s="55">
        <v>2021</v>
      </c>
    </row>
    <row r="12" spans="1:34" x14ac:dyDescent="0.15">
      <c r="A12" s="37"/>
      <c r="B12" s="42" t="s">
        <v>1</v>
      </c>
      <c r="C12" s="56">
        <f>C13+C14</f>
        <v>10.025420028476507</v>
      </c>
      <c r="D12" s="56">
        <f t="shared" ref="D12:AE12" si="1">D13+D14</f>
        <v>10.31317211688193</v>
      </c>
      <c r="E12" s="56">
        <f t="shared" si="1"/>
        <v>10.654977895667548</v>
      </c>
      <c r="F12" s="56">
        <f t="shared" si="1"/>
        <v>11.152280886087034</v>
      </c>
      <c r="G12" s="56">
        <f t="shared" si="1"/>
        <v>11.295643698618527</v>
      </c>
      <c r="H12" s="56">
        <f t="shared" si="1"/>
        <v>11.492743987523601</v>
      </c>
      <c r="I12" s="56">
        <f t="shared" si="1"/>
        <v>11.4335303042402</v>
      </c>
      <c r="J12" s="56">
        <f t="shared" si="1"/>
        <v>11.552266398514853</v>
      </c>
      <c r="K12" s="56">
        <f t="shared" si="1"/>
        <v>11.439174495154962</v>
      </c>
      <c r="L12" s="56">
        <f t="shared" si="1"/>
        <v>11.453932905067811</v>
      </c>
      <c r="M12" s="56">
        <f t="shared" si="1"/>
        <v>11.183369403489792</v>
      </c>
      <c r="N12" s="56">
        <f t="shared" si="1"/>
        <v>11.187946950981665</v>
      </c>
      <c r="O12" s="56">
        <f t="shared" si="1"/>
        <v>11.252525506990803</v>
      </c>
      <c r="P12" s="56">
        <f t="shared" si="1"/>
        <v>11.370012877905189</v>
      </c>
      <c r="Q12" s="56">
        <f t="shared" si="1"/>
        <v>11.413110328638496</v>
      </c>
      <c r="R12" s="56">
        <f t="shared" si="1"/>
        <v>11.545410272382352</v>
      </c>
      <c r="S12" s="56">
        <f t="shared" si="1"/>
        <v>11.635483172816791</v>
      </c>
      <c r="T12" s="56">
        <f t="shared" si="1"/>
        <v>11.739450911713197</v>
      </c>
      <c r="U12" s="56">
        <f t="shared" si="1"/>
        <v>12.035921501706483</v>
      </c>
      <c r="V12" s="56">
        <f t="shared" si="1"/>
        <v>12.943868518901052</v>
      </c>
      <c r="W12" s="56">
        <f t="shared" si="1"/>
        <v>13.018738535558558</v>
      </c>
      <c r="X12" s="56">
        <f t="shared" si="1"/>
        <v>13.155285658764088</v>
      </c>
      <c r="Y12" s="56">
        <f t="shared" si="1"/>
        <v>13.430986212179237</v>
      </c>
      <c r="Z12" s="56">
        <f t="shared" si="1"/>
        <v>13.672513225014171</v>
      </c>
      <c r="AA12" s="56">
        <f t="shared" si="1"/>
        <v>13.754776723416128</v>
      </c>
      <c r="AB12" s="56">
        <f t="shared" si="1"/>
        <v>13.689044304949054</v>
      </c>
      <c r="AC12" s="56">
        <f t="shared" si="1"/>
        <v>13.703020903272016</v>
      </c>
      <c r="AD12" s="56">
        <f t="shared" si="1"/>
        <v>13.553484895371319</v>
      </c>
      <c r="AE12" s="56">
        <f t="shared" si="1"/>
        <v>13.490604662971268</v>
      </c>
      <c r="AF12" s="57">
        <f>AF13+AF14</f>
        <v>13.345427059402693</v>
      </c>
      <c r="AG12" s="57">
        <f>AG13+AG14</f>
        <v>14.363871889201468</v>
      </c>
      <c r="AH12" s="57">
        <f>AH13+AH14</f>
        <v>13.500447039065937</v>
      </c>
    </row>
    <row r="13" spans="1:34" x14ac:dyDescent="0.15">
      <c r="A13" s="37"/>
      <c r="B13" s="42" t="s">
        <v>48</v>
      </c>
      <c r="C13" s="56">
        <f>(C6)/C8*100</f>
        <v>8.1898243948742291</v>
      </c>
      <c r="D13" s="56">
        <f>(D6)/D8*100</f>
        <v>8.4739214069799402</v>
      </c>
      <c r="E13" s="56">
        <f t="shared" ref="E13:AH13" si="2">(E6)/E8*100</f>
        <v>8.8109372236958414</v>
      </c>
      <c r="F13" s="56">
        <f t="shared" si="2"/>
        <v>9.2775238595569576</v>
      </c>
      <c r="G13" s="56">
        <f t="shared" si="2"/>
        <v>9.4470972116281047</v>
      </c>
      <c r="H13" s="56">
        <f t="shared" si="2"/>
        <v>9.6274973323483568</v>
      </c>
      <c r="I13" s="56">
        <f t="shared" si="2"/>
        <v>9.5819532061007759</v>
      </c>
      <c r="J13" s="56">
        <f t="shared" si="2"/>
        <v>9.7484761757425762</v>
      </c>
      <c r="K13" s="56">
        <f t="shared" si="2"/>
        <v>9.6857163991419437</v>
      </c>
      <c r="L13" s="56">
        <f t="shared" si="2"/>
        <v>9.7364668094218434</v>
      </c>
      <c r="M13" s="56">
        <f t="shared" si="2"/>
        <v>9.5295144055187375</v>
      </c>
      <c r="N13" s="56">
        <f t="shared" si="2"/>
        <v>9.565303601612273</v>
      </c>
      <c r="O13" s="56">
        <f t="shared" si="2"/>
        <v>9.6314460259478505</v>
      </c>
      <c r="P13" s="56">
        <f t="shared" si="2"/>
        <v>9.7566627828539847</v>
      </c>
      <c r="Q13" s="56">
        <f t="shared" si="2"/>
        <v>9.8129694835680734</v>
      </c>
      <c r="R13" s="56">
        <f t="shared" si="2"/>
        <v>9.9164052324593666</v>
      </c>
      <c r="S13" s="56">
        <f t="shared" si="2"/>
        <v>10.019023915160693</v>
      </c>
      <c r="T13" s="56">
        <f t="shared" si="2"/>
        <v>10.168780261666839</v>
      </c>
      <c r="U13" s="56">
        <f t="shared" si="2"/>
        <v>10.46564444890584</v>
      </c>
      <c r="V13" s="56">
        <f t="shared" si="2"/>
        <v>11.294211423259656</v>
      </c>
      <c r="W13" s="56">
        <f t="shared" si="2"/>
        <v>11.370714178319046</v>
      </c>
      <c r="X13" s="56">
        <f t="shared" si="2"/>
        <v>11.515920132141469</v>
      </c>
      <c r="Y13" s="56">
        <f t="shared" si="2"/>
        <v>11.769770681731133</v>
      </c>
      <c r="Z13" s="56">
        <f t="shared" si="2"/>
        <v>12.007561874173438</v>
      </c>
      <c r="AA13" s="56">
        <f t="shared" si="2"/>
        <v>12.10070518187738</v>
      </c>
      <c r="AB13" s="56">
        <f t="shared" si="2"/>
        <v>12.062449053857351</v>
      </c>
      <c r="AC13" s="56">
        <f t="shared" si="2"/>
        <v>12.094940692001257</v>
      </c>
      <c r="AD13" s="56">
        <f t="shared" si="2"/>
        <v>11.983461120576363</v>
      </c>
      <c r="AE13" s="56">
        <f t="shared" si="2"/>
        <v>11.95293022468582</v>
      </c>
      <c r="AF13" s="56">
        <f t="shared" si="2"/>
        <v>11.841522809320645</v>
      </c>
      <c r="AG13" s="56">
        <f t="shared" si="2"/>
        <v>12.773582774291276</v>
      </c>
      <c r="AH13" s="56">
        <f t="shared" si="2"/>
        <v>12.022553880602983</v>
      </c>
    </row>
    <row r="14" spans="1:34" x14ac:dyDescent="0.15">
      <c r="A14" s="37"/>
      <c r="B14" s="42" t="s">
        <v>49</v>
      </c>
      <c r="C14" s="56">
        <f>(C7)/C8*100</f>
        <v>1.8355956336022778</v>
      </c>
      <c r="D14" s="56">
        <f>(D7)/D8*100</f>
        <v>1.8392507099019886</v>
      </c>
      <c r="E14" s="56">
        <f t="shared" ref="E14:AH14" si="3">(E7)/E8*100</f>
        <v>1.8440406719717064</v>
      </c>
      <c r="F14" s="56">
        <f t="shared" si="3"/>
        <v>1.8747570265300766</v>
      </c>
      <c r="G14" s="56">
        <f t="shared" si="3"/>
        <v>1.8485464869904225</v>
      </c>
      <c r="H14" s="56">
        <f t="shared" si="3"/>
        <v>1.8652466551752442</v>
      </c>
      <c r="I14" s="56">
        <f t="shared" si="3"/>
        <v>1.8515770981394235</v>
      </c>
      <c r="J14" s="56">
        <f t="shared" si="3"/>
        <v>1.8037902227722773</v>
      </c>
      <c r="K14" s="56">
        <f t="shared" si="3"/>
        <v>1.7534580960130191</v>
      </c>
      <c r="L14" s="56">
        <f t="shared" si="3"/>
        <v>1.7174660956459671</v>
      </c>
      <c r="M14" s="56">
        <f t="shared" si="3"/>
        <v>1.6538549979710535</v>
      </c>
      <c r="N14" s="56">
        <f t="shared" si="3"/>
        <v>1.6226433493693921</v>
      </c>
      <c r="O14" s="56">
        <f t="shared" si="3"/>
        <v>1.6210794810429525</v>
      </c>
      <c r="P14" s="56">
        <f t="shared" si="3"/>
        <v>1.613350095051205</v>
      </c>
      <c r="Q14" s="56">
        <f t="shared" si="3"/>
        <v>1.6001408450704229</v>
      </c>
      <c r="R14" s="56">
        <f t="shared" si="3"/>
        <v>1.6290050399229852</v>
      </c>
      <c r="S14" s="56">
        <f t="shared" si="3"/>
        <v>1.6164592576560979</v>
      </c>
      <c r="T14" s="56">
        <f t="shared" si="3"/>
        <v>1.5706706500463585</v>
      </c>
      <c r="U14" s="56">
        <f t="shared" si="3"/>
        <v>1.5702770528006424</v>
      </c>
      <c r="V14" s="56">
        <f t="shared" si="3"/>
        <v>1.6496570956413956</v>
      </c>
      <c r="W14" s="56">
        <f t="shared" si="3"/>
        <v>1.6480243572395126</v>
      </c>
      <c r="X14" s="56">
        <f t="shared" si="3"/>
        <v>1.639365526622619</v>
      </c>
      <c r="Y14" s="56">
        <f t="shared" si="3"/>
        <v>1.6612155304481033</v>
      </c>
      <c r="Z14" s="56">
        <f t="shared" si="3"/>
        <v>1.6649513508407332</v>
      </c>
      <c r="AA14" s="56">
        <f t="shared" si="3"/>
        <v>1.6540715415387475</v>
      </c>
      <c r="AB14" s="56">
        <f t="shared" si="3"/>
        <v>1.6265952510917028</v>
      </c>
      <c r="AC14" s="56">
        <f t="shared" si="3"/>
        <v>1.6080802112707584</v>
      </c>
      <c r="AD14" s="56">
        <f t="shared" si="3"/>
        <v>1.570023774794957</v>
      </c>
      <c r="AE14" s="56">
        <f t="shared" si="3"/>
        <v>1.5376744382854481</v>
      </c>
      <c r="AF14" s="56">
        <f t="shared" si="3"/>
        <v>1.5039042500820479</v>
      </c>
      <c r="AG14" s="56">
        <f t="shared" si="3"/>
        <v>1.5902891149101921</v>
      </c>
      <c r="AH14" s="56">
        <f t="shared" si="3"/>
        <v>1.477893158462954</v>
      </c>
    </row>
    <row r="15" spans="1:34" ht="41" customHeight="1" x14ac:dyDescent="0.15">
      <c r="B15" s="117" t="s">
        <v>71</v>
      </c>
      <c r="C15" s="118"/>
      <c r="D15" s="118"/>
      <c r="E15" s="118"/>
      <c r="F15" s="118"/>
      <c r="G15" s="118"/>
      <c r="H15" s="118"/>
      <c r="I15" s="118"/>
      <c r="J15" s="118"/>
    </row>
    <row r="16" spans="1:34" x14ac:dyDescent="0.15">
      <c r="B16" s="119"/>
      <c r="C16" s="119"/>
      <c r="D16" s="119"/>
      <c r="E16" s="119"/>
      <c r="F16" s="119"/>
      <c r="G16" s="119"/>
      <c r="H16" s="119"/>
      <c r="I16" s="119"/>
      <c r="J16" s="119"/>
    </row>
    <row r="17" spans="2:12" x14ac:dyDescent="0.15">
      <c r="B17" s="59"/>
      <c r="L17" s="60"/>
    </row>
    <row r="18" spans="2:12" x14ac:dyDescent="0.15">
      <c r="B18" s="58"/>
    </row>
    <row r="19" spans="2:12" x14ac:dyDescent="0.15">
      <c r="B19" s="30"/>
    </row>
  </sheetData>
  <mergeCells count="2">
    <mergeCell ref="B2:I2"/>
    <mergeCell ref="B15:J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B1:P15"/>
  <sheetViews>
    <sheetView showGridLines="0" workbookViewId="0"/>
  </sheetViews>
  <sheetFormatPr baseColWidth="10" defaultColWidth="10.83203125" defaultRowHeight="11" x14ac:dyDescent="0.2"/>
  <cols>
    <col min="1" max="1" width="2.6640625" style="7" customWidth="1"/>
    <col min="2" max="2" width="26" style="7" customWidth="1"/>
    <col min="3" max="3" width="11" style="7" bestFit="1" customWidth="1"/>
    <col min="4" max="4" width="8.5" style="7" bestFit="1" customWidth="1"/>
    <col min="5" max="6" width="11" style="7" bestFit="1" customWidth="1"/>
    <col min="7" max="7" width="8.5" style="7" bestFit="1" customWidth="1"/>
    <col min="8" max="8" width="11" style="7" bestFit="1" customWidth="1"/>
    <col min="9" max="16384" width="10.83203125" style="7"/>
  </cols>
  <sheetData>
    <row r="1" spans="2:16" ht="13.5" customHeight="1" x14ac:dyDescent="0.2">
      <c r="J1" s="4"/>
      <c r="K1" s="4"/>
      <c r="L1" s="4"/>
      <c r="M1" s="4"/>
      <c r="N1" s="4"/>
      <c r="O1" s="4"/>
      <c r="P1" s="4"/>
    </row>
    <row r="2" spans="2:16" ht="16.5" customHeight="1" x14ac:dyDescent="0.2">
      <c r="B2" s="111" t="s">
        <v>72</v>
      </c>
      <c r="C2" s="111"/>
      <c r="D2" s="111"/>
      <c r="E2" s="111"/>
      <c r="F2" s="111"/>
      <c r="G2" s="111"/>
      <c r="H2" s="111"/>
      <c r="J2" s="5"/>
      <c r="K2" s="5"/>
      <c r="L2" s="5"/>
      <c r="M2" s="5"/>
      <c r="N2" s="5"/>
      <c r="O2" s="4"/>
      <c r="P2" s="4"/>
    </row>
    <row r="3" spans="2:16" ht="16.5" customHeight="1" x14ac:dyDescent="0.2">
      <c r="B3" s="9"/>
      <c r="C3" s="9"/>
      <c r="D3" s="9"/>
      <c r="E3" s="9"/>
      <c r="F3" s="9"/>
      <c r="G3" s="9"/>
      <c r="H3" s="9"/>
      <c r="J3" s="5"/>
      <c r="K3" s="5"/>
      <c r="L3" s="5"/>
      <c r="M3" s="5"/>
      <c r="N3" s="5"/>
      <c r="O3" s="4"/>
      <c r="P3" s="4"/>
    </row>
    <row r="4" spans="2:16" ht="52.5" customHeight="1" x14ac:dyDescent="0.2">
      <c r="C4" s="112" t="s">
        <v>32</v>
      </c>
      <c r="D4" s="113"/>
      <c r="E4" s="114"/>
      <c r="F4" s="112" t="s">
        <v>33</v>
      </c>
      <c r="G4" s="113"/>
      <c r="H4" s="114"/>
      <c r="J4" s="8"/>
    </row>
    <row r="5" spans="2:16" x14ac:dyDescent="0.2">
      <c r="B5" s="11"/>
      <c r="C5" s="12" t="s">
        <v>41</v>
      </c>
      <c r="D5" s="13" t="s">
        <v>42</v>
      </c>
      <c r="E5" s="14" t="s">
        <v>43</v>
      </c>
      <c r="F5" s="13" t="s">
        <v>41</v>
      </c>
      <c r="G5" s="13" t="s">
        <v>42</v>
      </c>
      <c r="H5" s="13" t="s">
        <v>43</v>
      </c>
    </row>
    <row r="6" spans="2:16" ht="15" customHeight="1" x14ac:dyDescent="0.2">
      <c r="B6" s="15" t="s">
        <v>36</v>
      </c>
      <c r="C6" s="17">
        <v>3.82</v>
      </c>
      <c r="D6" s="61">
        <v>2.02</v>
      </c>
      <c r="E6" s="17">
        <v>1.73</v>
      </c>
      <c r="F6" s="17">
        <v>2.2999999999999998</v>
      </c>
      <c r="G6" s="18">
        <v>1.53</v>
      </c>
      <c r="H6" s="17">
        <v>0.09</v>
      </c>
      <c r="I6" s="19"/>
      <c r="J6" s="19"/>
      <c r="K6" s="19"/>
      <c r="L6" s="19"/>
      <c r="M6" s="19"/>
      <c r="N6" s="19"/>
    </row>
    <row r="7" spans="2:16" ht="15" customHeight="1" x14ac:dyDescent="0.2">
      <c r="B7" s="20" t="s">
        <v>34</v>
      </c>
      <c r="C7" s="22">
        <v>4.1100000000000003</v>
      </c>
      <c r="D7" s="62">
        <v>2.2000000000000002</v>
      </c>
      <c r="E7" s="22">
        <v>1.88</v>
      </c>
      <c r="F7" s="22">
        <v>2.59</v>
      </c>
      <c r="G7" s="23">
        <v>1.76</v>
      </c>
      <c r="H7" s="22">
        <v>0.23</v>
      </c>
      <c r="I7" s="19"/>
      <c r="J7" s="19"/>
      <c r="K7" s="19"/>
      <c r="L7" s="19"/>
      <c r="M7" s="19"/>
      <c r="N7" s="19"/>
    </row>
    <row r="8" spans="2:16" ht="15" customHeight="1" x14ac:dyDescent="0.2">
      <c r="B8" s="24" t="s">
        <v>35</v>
      </c>
      <c r="C8" s="26">
        <v>2.11</v>
      </c>
      <c r="D8" s="63">
        <v>0.23</v>
      </c>
      <c r="E8" s="26">
        <v>0.59</v>
      </c>
      <c r="F8" s="26">
        <v>0.62</v>
      </c>
      <c r="G8" s="27">
        <v>-0.2</v>
      </c>
      <c r="H8" s="26">
        <v>-1.04</v>
      </c>
      <c r="I8" s="19"/>
      <c r="J8" s="19"/>
      <c r="K8" s="19"/>
      <c r="L8" s="19"/>
      <c r="M8" s="19"/>
      <c r="N8" s="19"/>
    </row>
    <row r="9" spans="2:16" s="31" customFormat="1" ht="105" customHeight="1" x14ac:dyDescent="0.15">
      <c r="B9" s="115" t="s">
        <v>88</v>
      </c>
      <c r="C9" s="115"/>
      <c r="D9" s="115"/>
      <c r="E9" s="115"/>
      <c r="F9" s="115"/>
      <c r="G9" s="115"/>
      <c r="H9" s="115"/>
      <c r="I9" s="115"/>
      <c r="J9" s="115"/>
      <c r="K9" s="115"/>
      <c r="L9" s="115"/>
      <c r="M9" s="115"/>
    </row>
    <row r="10" spans="2:16" x14ac:dyDescent="0.2">
      <c r="J10" s="19"/>
      <c r="K10" s="19"/>
      <c r="L10" s="19"/>
      <c r="M10" s="19"/>
      <c r="N10" s="19"/>
      <c r="O10" s="19"/>
      <c r="P10" s="19"/>
    </row>
    <row r="11" spans="2:16" x14ac:dyDescent="0.2">
      <c r="J11" s="19"/>
      <c r="K11" s="19"/>
      <c r="L11" s="19"/>
      <c r="M11" s="19"/>
      <c r="N11" s="19"/>
      <c r="O11" s="19"/>
      <c r="P11" s="19"/>
    </row>
    <row r="12" spans="2:16" x14ac:dyDescent="0.2">
      <c r="K12" s="19"/>
      <c r="L12" s="19"/>
      <c r="M12" s="19"/>
      <c r="N12" s="19"/>
      <c r="O12" s="19"/>
      <c r="P12" s="19"/>
    </row>
    <row r="13" spans="2:16" x14ac:dyDescent="0.2">
      <c r="K13" s="29"/>
      <c r="L13" s="19"/>
      <c r="M13" s="19"/>
      <c r="N13" s="19"/>
      <c r="O13" s="19"/>
      <c r="P13" s="19"/>
    </row>
    <row r="14" spans="2:16" x14ac:dyDescent="0.2">
      <c r="K14" s="19"/>
      <c r="L14" s="19"/>
      <c r="M14" s="19"/>
      <c r="N14" s="19"/>
      <c r="O14" s="19"/>
      <c r="P14" s="19"/>
    </row>
    <row r="15" spans="2:16" x14ac:dyDescent="0.2">
      <c r="K15" s="19"/>
      <c r="L15" s="19"/>
      <c r="M15" s="19"/>
      <c r="N15" s="19"/>
      <c r="O15" s="19"/>
      <c r="P15" s="19"/>
    </row>
  </sheetData>
  <mergeCells count="4">
    <mergeCell ref="B2:H2"/>
    <mergeCell ref="C4:E4"/>
    <mergeCell ref="F4:H4"/>
    <mergeCell ref="B9:M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sheetPr>
  <dimension ref="B2:V38"/>
  <sheetViews>
    <sheetView showGridLines="0" topLeftCell="A2" workbookViewId="0">
      <selection activeCell="A3" sqref="A3"/>
    </sheetView>
  </sheetViews>
  <sheetFormatPr baseColWidth="10" defaultColWidth="10.83203125" defaultRowHeight="11" x14ac:dyDescent="0.2"/>
  <cols>
    <col min="1" max="1" width="2.83203125" style="64" customWidth="1"/>
    <col min="2" max="2" width="32.6640625" style="64" customWidth="1"/>
    <col min="3" max="8" width="9.1640625" style="64" bestFit="1" customWidth="1"/>
    <col min="9" max="9" width="9.1640625" style="64" customWidth="1"/>
    <col min="10" max="11" width="9.1640625" style="64" bestFit="1" customWidth="1"/>
    <col min="12" max="12" width="10.83203125" style="64"/>
    <col min="13" max="13" width="28.5" style="64" bestFit="1" customWidth="1"/>
    <col min="14" max="16384" width="10.83203125" style="64"/>
  </cols>
  <sheetData>
    <row r="2" spans="2:22" x14ac:dyDescent="0.2">
      <c r="B2" s="111" t="s">
        <v>25</v>
      </c>
      <c r="C2" s="111"/>
      <c r="D2" s="111"/>
      <c r="E2" s="111"/>
      <c r="F2" s="111"/>
      <c r="G2" s="111"/>
      <c r="H2" s="111"/>
      <c r="I2" s="111"/>
    </row>
    <row r="3" spans="2:22" x14ac:dyDescent="0.2">
      <c r="B3" s="9"/>
      <c r="C3" s="9"/>
      <c r="D3" s="9"/>
      <c r="E3" s="9"/>
      <c r="F3" s="9"/>
      <c r="G3" s="9"/>
      <c r="H3" s="9"/>
      <c r="I3" s="9"/>
    </row>
    <row r="4" spans="2:22" x14ac:dyDescent="0.15">
      <c r="J4" s="65"/>
      <c r="K4" s="65" t="s">
        <v>89</v>
      </c>
      <c r="M4" s="66"/>
      <c r="N4" s="31"/>
      <c r="O4" s="31"/>
      <c r="P4" s="31"/>
      <c r="Q4" s="31"/>
      <c r="R4" s="31"/>
      <c r="S4" s="31"/>
      <c r="T4" s="31"/>
      <c r="U4" s="31"/>
      <c r="V4" s="33" t="s">
        <v>40</v>
      </c>
    </row>
    <row r="5" spans="2:22" ht="15" customHeight="1" x14ac:dyDescent="0.15">
      <c r="C5" s="67">
        <v>1990</v>
      </c>
      <c r="D5" s="67">
        <v>1995</v>
      </c>
      <c r="E5" s="67">
        <v>2000</v>
      </c>
      <c r="F5" s="67">
        <v>2005</v>
      </c>
      <c r="G5" s="67">
        <v>2010</v>
      </c>
      <c r="H5" s="35" t="s">
        <v>26</v>
      </c>
      <c r="I5" s="35">
        <v>2019</v>
      </c>
      <c r="J5" s="35">
        <v>2020</v>
      </c>
      <c r="K5" s="35" t="s">
        <v>44</v>
      </c>
      <c r="M5" s="68"/>
      <c r="N5" s="67">
        <v>1990</v>
      </c>
      <c r="O5" s="67">
        <v>1995</v>
      </c>
      <c r="P5" s="67">
        <v>2000</v>
      </c>
      <c r="Q5" s="67">
        <v>2005</v>
      </c>
      <c r="R5" s="67">
        <v>2010</v>
      </c>
      <c r="S5" s="67" t="s">
        <v>26</v>
      </c>
      <c r="T5" s="35">
        <v>2019</v>
      </c>
      <c r="U5" s="35">
        <v>2020</v>
      </c>
      <c r="V5" s="69" t="s">
        <v>44</v>
      </c>
    </row>
    <row r="6" spans="2:22" ht="15" customHeight="1" x14ac:dyDescent="0.15">
      <c r="B6" s="70" t="s">
        <v>27</v>
      </c>
      <c r="C6" s="71">
        <v>33.168099999999995</v>
      </c>
      <c r="D6" s="72">
        <v>45.814999999999998</v>
      </c>
      <c r="E6" s="72">
        <v>55.5595</v>
      </c>
      <c r="F6" s="72">
        <v>71.441000000000003</v>
      </c>
      <c r="G6" s="72">
        <v>92.683720000000008</v>
      </c>
      <c r="H6" s="72">
        <v>109.60070999999999</v>
      </c>
      <c r="I6" s="73">
        <v>127.90771000000001</v>
      </c>
      <c r="J6" s="73">
        <v>130.95119</v>
      </c>
      <c r="K6" s="73">
        <v>133.95612</v>
      </c>
      <c r="M6" s="74" t="s">
        <v>27</v>
      </c>
      <c r="N6" s="75">
        <f t="shared" ref="N6:U6" si="0">C6/C$11</f>
        <v>0.31403892146967649</v>
      </c>
      <c r="O6" s="76">
        <f t="shared" si="0"/>
        <v>0.32721237057738362</v>
      </c>
      <c r="P6" s="76">
        <f t="shared" si="0"/>
        <v>0.33599665693622238</v>
      </c>
      <c r="Q6" s="76">
        <f t="shared" si="0"/>
        <v>0.35040641474119139</v>
      </c>
      <c r="R6" s="76">
        <f t="shared" si="0"/>
        <v>0.35680123515718509</v>
      </c>
      <c r="S6" s="76">
        <f t="shared" si="0"/>
        <v>0.3641946175640689</v>
      </c>
      <c r="T6" s="76">
        <f t="shared" si="0"/>
        <v>0.3931894047652606</v>
      </c>
      <c r="U6" s="76">
        <f t="shared" si="0"/>
        <v>0.39457716988503516</v>
      </c>
      <c r="V6" s="77">
        <f t="shared" ref="V6:V10" si="1">K6/K$11</f>
        <v>0.39675104909868314</v>
      </c>
    </row>
    <row r="7" spans="2:22" ht="15" customHeight="1" x14ac:dyDescent="0.15">
      <c r="B7" s="78" t="s">
        <v>28</v>
      </c>
      <c r="C7" s="71">
        <v>36.106099999999998</v>
      </c>
      <c r="D7" s="72">
        <v>44.287199999999999</v>
      </c>
      <c r="E7" s="72">
        <v>51.156599999999997</v>
      </c>
      <c r="F7" s="72">
        <v>59.775500000000008</v>
      </c>
      <c r="G7" s="72">
        <v>75.552270000000007</v>
      </c>
      <c r="H7" s="72">
        <v>87.109170000000006</v>
      </c>
      <c r="I7" s="72">
        <v>92.924000000000007</v>
      </c>
      <c r="J7" s="72">
        <v>94.309490000000011</v>
      </c>
      <c r="K7" s="72">
        <v>95.553450000000012</v>
      </c>
      <c r="M7" s="79" t="s">
        <v>28</v>
      </c>
      <c r="N7" s="75">
        <f t="shared" ref="N7:N10" si="2">C7/C$11</f>
        <v>0.34185620226893576</v>
      </c>
      <c r="O7" s="76">
        <f t="shared" ref="O7:U10" si="3">D7/D$11</f>
        <v>0.31630076826879194</v>
      </c>
      <c r="P7" s="76">
        <f t="shared" si="3"/>
        <v>0.30937007316882897</v>
      </c>
      <c r="Q7" s="76">
        <f t="shared" si="3"/>
        <v>0.29318904612704316</v>
      </c>
      <c r="R7" s="76">
        <f t="shared" si="3"/>
        <v>0.29085089867917624</v>
      </c>
      <c r="S7" s="76">
        <f t="shared" si="3"/>
        <v>0.28945698302933864</v>
      </c>
      <c r="T7" s="76">
        <f t="shared" si="3"/>
        <v>0.28564917821143915</v>
      </c>
      <c r="U7" s="76">
        <f t="shared" si="3"/>
        <v>0.28416978614322658</v>
      </c>
      <c r="V7" s="77">
        <f t="shared" si="1"/>
        <v>0.28301007473565648</v>
      </c>
    </row>
    <row r="8" spans="2:22" ht="15" customHeight="1" x14ac:dyDescent="0.15">
      <c r="B8" s="78" t="s">
        <v>29</v>
      </c>
      <c r="C8" s="71">
        <v>23.930499999999999</v>
      </c>
      <c r="D8" s="72">
        <v>34.937899999999999</v>
      </c>
      <c r="E8" s="72">
        <v>41.567899999999995</v>
      </c>
      <c r="F8" s="72">
        <v>52.875</v>
      </c>
      <c r="G8" s="72">
        <v>68.682260000000014</v>
      </c>
      <c r="H8" s="72">
        <v>79.123400000000004</v>
      </c>
      <c r="I8" s="72">
        <v>85.553780000000003</v>
      </c>
      <c r="J8" s="72">
        <v>87.363399999999999</v>
      </c>
      <c r="K8" s="72">
        <v>88.62154000000001</v>
      </c>
      <c r="M8" s="79" t="s">
        <v>29</v>
      </c>
      <c r="N8" s="75">
        <f t="shared" si="2"/>
        <v>0.22657639147946654</v>
      </c>
      <c r="O8" s="76">
        <f t="shared" si="3"/>
        <v>0.24952773288214714</v>
      </c>
      <c r="P8" s="76">
        <f t="shared" si="3"/>
        <v>0.25138230970147674</v>
      </c>
      <c r="Q8" s="76">
        <f t="shared" si="3"/>
        <v>0.25934322279140121</v>
      </c>
      <c r="R8" s="76">
        <f t="shared" si="3"/>
        <v>0.26440366443413071</v>
      </c>
      <c r="S8" s="76">
        <f t="shared" si="3"/>
        <v>0.26292089169284444</v>
      </c>
      <c r="T8" s="76">
        <f t="shared" si="3"/>
        <v>0.26299305830444508</v>
      </c>
      <c r="U8" s="76">
        <f t="shared" si="3"/>
        <v>0.26324009062868603</v>
      </c>
      <c r="V8" s="77">
        <f t="shared" si="1"/>
        <v>0.26247915338053174</v>
      </c>
    </row>
    <row r="9" spans="2:22" ht="15" customHeight="1" x14ac:dyDescent="0.15">
      <c r="B9" s="78" t="s">
        <v>30</v>
      </c>
      <c r="C9" s="71">
        <v>10.646000000000001</v>
      </c>
      <c r="D9" s="72">
        <v>13.250400000000001</v>
      </c>
      <c r="E9" s="72">
        <v>15.539199999999999</v>
      </c>
      <c r="F9" s="72">
        <v>18.185200000000002</v>
      </c>
      <c r="G9" s="72">
        <v>21.380710000000001</v>
      </c>
      <c r="H9" s="72">
        <v>23.869559999999996</v>
      </c>
      <c r="I9" s="72">
        <v>17.858880000000003</v>
      </c>
      <c r="J9" s="72">
        <v>18.238620000000001</v>
      </c>
      <c r="K9" s="72">
        <v>18.563560000000003</v>
      </c>
      <c r="M9" s="79" t="s">
        <v>30</v>
      </c>
      <c r="N9" s="75">
        <f t="shared" si="2"/>
        <v>0.10079740346797605</v>
      </c>
      <c r="O9" s="76">
        <f t="shared" si="3"/>
        <v>9.4634831280117085E-2</v>
      </c>
      <c r="P9" s="76">
        <f t="shared" si="3"/>
        <v>9.3973474409657157E-2</v>
      </c>
      <c r="Q9" s="76">
        <f t="shared" si="3"/>
        <v>8.9195430262055606E-2</v>
      </c>
      <c r="R9" s="76">
        <f t="shared" si="3"/>
        <v>8.2308562243051719E-2</v>
      </c>
      <c r="S9" s="76">
        <f t="shared" si="3"/>
        <v>7.9316687598306568E-2</v>
      </c>
      <c r="T9" s="76">
        <f t="shared" si="3"/>
        <v>5.4898351295431816E-2</v>
      </c>
      <c r="U9" s="76">
        <f t="shared" si="3"/>
        <v>5.4955919546883079E-2</v>
      </c>
      <c r="V9" s="77">
        <f t="shared" si="1"/>
        <v>5.4981526077392748E-2</v>
      </c>
    </row>
    <row r="10" spans="2:22" ht="15" customHeight="1" x14ac:dyDescent="0.15">
      <c r="B10" s="78" t="s">
        <v>31</v>
      </c>
      <c r="C10" s="71">
        <v>1.7670999999999999</v>
      </c>
      <c r="D10" s="72">
        <v>1.7255999999999998</v>
      </c>
      <c r="E10" s="72">
        <v>1.5341</v>
      </c>
      <c r="F10" s="72">
        <v>1.6037000000000001</v>
      </c>
      <c r="G10" s="72">
        <v>1.4639299999999997</v>
      </c>
      <c r="H10" s="72">
        <v>1.2371100000000002</v>
      </c>
      <c r="I10" s="72">
        <v>1.06376</v>
      </c>
      <c r="J10" s="72">
        <v>1.0145600000000001</v>
      </c>
      <c r="K10" s="72">
        <v>0.93801000000000001</v>
      </c>
      <c r="M10" s="79" t="s">
        <v>31</v>
      </c>
      <c r="N10" s="75">
        <f t="shared" si="2"/>
        <v>1.6731081313945188E-2</v>
      </c>
      <c r="O10" s="76">
        <f t="shared" si="3"/>
        <v>1.2324296991560256E-2</v>
      </c>
      <c r="P10" s="76">
        <f t="shared" si="3"/>
        <v>9.2774857838148067E-3</v>
      </c>
      <c r="Q10" s="76">
        <f t="shared" si="3"/>
        <v>7.8658860783086555E-3</v>
      </c>
      <c r="R10" s="76">
        <f t="shared" si="3"/>
        <v>5.635639486456282E-3</v>
      </c>
      <c r="S10" s="76">
        <f t="shared" si="3"/>
        <v>4.1108201154416366E-3</v>
      </c>
      <c r="T10" s="76">
        <f t="shared" si="3"/>
        <v>3.2700074234234479E-3</v>
      </c>
      <c r="U10" s="76">
        <f t="shared" si="3"/>
        <v>3.0570337961691018E-3</v>
      </c>
      <c r="V10" s="77">
        <f t="shared" si="1"/>
        <v>2.7781967077357556E-3</v>
      </c>
    </row>
    <row r="11" spans="2:22" ht="15" customHeight="1" x14ac:dyDescent="0.15">
      <c r="B11" s="80" t="s">
        <v>1</v>
      </c>
      <c r="C11" s="81">
        <v>105.61779999999999</v>
      </c>
      <c r="D11" s="81">
        <v>140.01609999999999</v>
      </c>
      <c r="E11" s="81">
        <v>165.35729999999998</v>
      </c>
      <c r="F11" s="81">
        <v>203.88040000000001</v>
      </c>
      <c r="G11" s="81">
        <v>259.76289000000003</v>
      </c>
      <c r="H11" s="81">
        <v>300.93994999999995</v>
      </c>
      <c r="I11" s="81">
        <v>325.30813000000001</v>
      </c>
      <c r="J11" s="81">
        <v>331.87726000000004</v>
      </c>
      <c r="K11" s="81">
        <v>337.63268000000005</v>
      </c>
      <c r="M11" s="82" t="s">
        <v>1</v>
      </c>
      <c r="N11" s="83">
        <f t="shared" ref="N11:V11" si="4">SUM(N6:N10)</f>
        <v>1</v>
      </c>
      <c r="O11" s="84">
        <f t="shared" si="4"/>
        <v>1</v>
      </c>
      <c r="P11" s="84">
        <f t="shared" si="4"/>
        <v>1</v>
      </c>
      <c r="Q11" s="84">
        <f t="shared" si="4"/>
        <v>1</v>
      </c>
      <c r="R11" s="84">
        <f t="shared" si="4"/>
        <v>1</v>
      </c>
      <c r="S11" s="84">
        <f t="shared" si="4"/>
        <v>1.0000000000000002</v>
      </c>
      <c r="T11" s="84">
        <f t="shared" si="4"/>
        <v>1.0000000000000002</v>
      </c>
      <c r="U11" s="84">
        <f t="shared" ref="U11" si="5">SUM(U6:U10)</f>
        <v>0.99999999999999989</v>
      </c>
      <c r="V11" s="85">
        <f t="shared" si="4"/>
        <v>0.99999999999999978</v>
      </c>
    </row>
    <row r="12" spans="2:22" ht="15" customHeight="1" x14ac:dyDescent="0.2">
      <c r="B12" s="86"/>
      <c r="C12" s="87"/>
      <c r="D12" s="87"/>
      <c r="E12" s="87"/>
      <c r="F12" s="87"/>
      <c r="G12" s="87"/>
      <c r="H12" s="87"/>
      <c r="I12" s="87"/>
    </row>
    <row r="13" spans="2:22" ht="114.75" customHeight="1" x14ac:dyDescent="0.15">
      <c r="B13" s="120" t="s">
        <v>73</v>
      </c>
      <c r="C13" s="115"/>
      <c r="D13" s="115"/>
      <c r="E13" s="115"/>
      <c r="F13" s="115"/>
      <c r="G13" s="115"/>
      <c r="H13" s="115"/>
      <c r="I13" s="115"/>
      <c r="J13" s="115"/>
      <c r="K13" s="115"/>
      <c r="L13" s="115"/>
      <c r="M13" s="121"/>
    </row>
    <row r="24" spans="14:14" x14ac:dyDescent="0.2">
      <c r="N24" s="88"/>
    </row>
    <row r="38" spans="2:2" x14ac:dyDescent="0.2">
      <c r="B38" s="86"/>
    </row>
  </sheetData>
  <mergeCells count="2">
    <mergeCell ref="B2:I2"/>
    <mergeCell ref="B13:M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F10_Tableau encadré 1</vt:lpstr>
      <vt:lpstr>F10_Graphique encadré 1</vt:lpstr>
      <vt:lpstr>F10_Tableau 1</vt:lpstr>
      <vt:lpstr>F10_Graphique 1</vt:lpstr>
      <vt:lpstr>F10_Tableau 2</vt:lpstr>
      <vt:lpstr>F10_Graphique 2</vt:lpstr>
    </vt:vector>
  </TitlesOfParts>
  <Company>PPT/DSI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PICHOTT, Francisco (DREES/SEEE/BACS)</dc:creator>
  <cp:lastModifiedBy>Utilisateur de Microsoft Office</cp:lastModifiedBy>
  <dcterms:created xsi:type="dcterms:W3CDTF">2020-03-12T16:00:41Z</dcterms:created>
  <dcterms:modified xsi:type="dcterms:W3CDTF">2023-06-14T09:49:38Z</dcterms:modified>
</cp:coreProperties>
</file>